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Надежда\Desktop\БЮДЖЕТ 2024\ПРОЕКТ РЕШ. бюджет 2024 г\"/>
    </mc:Choice>
  </mc:AlternateContent>
  <bookViews>
    <workbookView xWindow="0" yWindow="0" windowWidth="28800" windowHeight="13125"/>
  </bookViews>
  <sheets>
    <sheet name="Доходы" sheetId="1" r:id="rId1"/>
    <sheet name="_params" sheetId="4" state="hidden" r:id="rId2"/>
  </sheets>
  <definedNames>
    <definedName name="APPT" localSheetId="0">Доходы!#REF!</definedName>
    <definedName name="FILE_NAME" localSheetId="0">Доходы!#REF!</definedName>
    <definedName name="FIO" localSheetId="0">Доходы!#REF!</definedName>
    <definedName name="FORM_CODE" localSheetId="0">Доходы!#REF!</definedName>
    <definedName name="LAST_CELL" localSheetId="0">Доходы!#REF!</definedName>
    <definedName name="PARAMS" localSheetId="0">Доходы!#REF!</definedName>
    <definedName name="PERIOD" localSheetId="0">Доходы!#REF!</definedName>
    <definedName name="RANGE_NAMES" localSheetId="0">Доходы!#REF!</definedName>
    <definedName name="RBEGIN_1" localSheetId="0">Доходы!$A$11</definedName>
    <definedName name="REG_DATE" localSheetId="0">Доходы!#REF!</definedName>
    <definedName name="REND_1" localSheetId="0">Доходы!#REF!</definedName>
    <definedName name="SIGN" localSheetId="0">Доходы!#REF!</definedName>
    <definedName name="SRC_CODE" localSheetId="0">Доходы!#REF!</definedName>
    <definedName name="SRC_KIND" localSheetId="0">Доходы!#REF!</definedName>
  </definedName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1" i="1"/>
  <c r="K41" i="1" l="1"/>
  <c r="E31" i="1" l="1"/>
  <c r="E35" i="1"/>
  <c r="F35" i="1" s="1"/>
  <c r="E47" i="1"/>
  <c r="E49" i="1"/>
  <c r="E60" i="1"/>
  <c r="E58" i="1"/>
  <c r="E53" i="1"/>
  <c r="F53" i="1" s="1"/>
  <c r="E56" i="1"/>
  <c r="F56" i="1" s="1"/>
  <c r="E42" i="1"/>
  <c r="E40" i="1"/>
  <c r="E37" i="1"/>
  <c r="F37" i="1" s="1"/>
  <c r="E38" i="1"/>
  <c r="F15" i="1"/>
  <c r="E20" i="1"/>
  <c r="E27" i="1"/>
  <c r="F27" i="1" s="1"/>
  <c r="E28" i="1"/>
  <c r="E25" i="1"/>
  <c r="E22" i="1"/>
  <c r="F22" i="1" s="1"/>
  <c r="E16" i="1"/>
  <c r="F16" i="1" s="1"/>
  <c r="E18" i="1"/>
  <c r="F18" i="1" s="1"/>
  <c r="F17" i="1"/>
  <c r="E14" i="1"/>
  <c r="F19" i="1"/>
  <c r="F21" i="1"/>
  <c r="F23" i="1"/>
  <c r="F24" i="1"/>
  <c r="F28" i="1"/>
  <c r="F29" i="1"/>
  <c r="F32" i="1"/>
  <c r="F33" i="1"/>
  <c r="F34" i="1"/>
  <c r="F36" i="1"/>
  <c r="F38" i="1"/>
  <c r="F39" i="1"/>
  <c r="F40" i="1"/>
  <c r="F41" i="1"/>
  <c r="F42" i="1"/>
  <c r="F43" i="1"/>
  <c r="F44" i="1"/>
  <c r="F47" i="1"/>
  <c r="F48" i="1"/>
  <c r="F50" i="1"/>
  <c r="F51" i="1"/>
  <c r="F52" i="1"/>
  <c r="F54" i="1"/>
  <c r="F55" i="1"/>
  <c r="F57" i="1"/>
  <c r="F58" i="1"/>
  <c r="F59" i="1"/>
  <c r="F60" i="1"/>
  <c r="F61" i="1"/>
  <c r="E13" i="1" l="1"/>
  <c r="E30" i="1"/>
  <c r="F31" i="1"/>
  <c r="F30" i="1"/>
  <c r="E46" i="1"/>
  <c r="E45" i="1" s="1"/>
  <c r="F45" i="1" s="1"/>
  <c r="F49" i="1"/>
  <c r="F20" i="1"/>
  <c r="F13" i="1" l="1"/>
  <c r="E11" i="1"/>
  <c r="F11" i="1" s="1"/>
  <c r="F46" i="1"/>
  <c r="F14" i="1"/>
  <c r="F26" i="1" l="1"/>
  <c r="F25" i="1"/>
</calcChain>
</file>

<file path=xl/sharedStrings.xml><?xml version="1.0" encoding="utf-8"?>
<sst xmlns="http://schemas.openxmlformats.org/spreadsheetml/2006/main" count="144" uniqueCount="132">
  <si>
    <t>01.11.2020</t>
  </si>
  <si>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</si>
  <si>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</si>
  <si>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</si>
  <si>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</si>
  <si>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</si>
  <si>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</si>
  <si>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</si>
  <si>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</si>
  <si>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</si>
  <si>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</si>
  <si>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</si>
  <si>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</si>
  <si>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</si>
  <si>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</si>
  <si>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</si>
  <si>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</si>
  <si>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</si>
  <si>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</si>
  <si>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</si>
  <si>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</si>
  <si>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</si>
  <si>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</si>
  <si>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</si>
  <si>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</si>
  <si>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физических лиц</t>
  </si>
  <si>
    <t>182 10606040000000110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</si>
  <si>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</si>
  <si>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</si>
  <si>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</si>
  <si>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</si>
  <si>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</si>
  <si>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</si>
  <si>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</si>
  <si>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</si>
  <si>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</si>
  <si>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</si>
  <si>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ДОХОДЫ ОТ ОКАЗАНИЯ ПЛАТНЫХ УСЛУГ И КОМПЕНСАЦИИ ЗАТРАТ ГОСУДАРСТВА</t>
  </si>
  <si>
    <t>011 11300000000000000</t>
  </si>
  <si>
    <t>ДОХОДЫ ОТ ПРОДАЖИ МАТЕРИАЛЬНЫХ И НЕМАТЕРИАЛЬНЫХ АКТИВОВ</t>
  </si>
  <si>
    <t>011 11400000000000000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</si>
  <si>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</si>
  <si>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</si>
  <si>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</si>
  <si>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</si>
  <si>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Субсидии бюджетам бюджетной системы Российской Федерации (межбюджетные субсидии)</t>
  </si>
  <si>
    <t>011 20220000000000150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</si>
  <si>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</si>
  <si>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</si>
  <si>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</si>
  <si>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</si>
  <si>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</si>
  <si>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</si>
  <si>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</si>
  <si>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</si>
  <si>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</si>
  <si>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 сельских поселений</t>
  </si>
  <si>
    <t>011 20249999100000150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</si>
  <si>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</si>
  <si>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</si>
  <si>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</si>
  <si>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</si>
  <si>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</si>
  <si>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</si>
  <si>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</si>
  <si>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</si>
  <si>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</si>
  <si>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</si>
  <si>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</si>
  <si>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</si>
  <si>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</si>
  <si>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</si>
  <si>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</si>
  <si>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</si>
  <si>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</si>
  <si>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</si>
  <si>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</si>
  <si>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</si>
  <si>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</si>
  <si>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</si>
  <si>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>Ожидаемое исполнение</t>
  </si>
  <si>
    <t>Расхождение</t>
  </si>
  <si>
    <t>руб.</t>
  </si>
  <si>
    <t>011 11105025100000120</t>
  </si>
  <si>
    <t>011 11105035100000120</t>
  </si>
  <si>
    <t>011 11105075100000120</t>
  </si>
  <si>
    <t>011 11109045100000120</t>
  </si>
  <si>
    <t>011 11301995100000130</t>
  </si>
  <si>
    <t>011 20216001100000150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</si>
  <si>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</si>
  <si>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</si>
  <si>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сельских поселений (за исключением земельных участков)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</si>
  <si>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</si>
  <si>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</si>
  <si>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</si>
  <si>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Оценка ожидаемого исполнения доходной части бюджета Скребловского сельского поселения на 2023 год</t>
  </si>
  <si>
    <t>НАЛОГОВЫЕ И НЕНАЛОГОВЫЕ ДОХОДЫ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</si>
  <si>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</si>
  <si>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</si>
  <si>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</si>
  <si>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 от оказания платных услуг (работ)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</si>
  <si>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</si>
  <si>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</si>
  <si>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</si>
  <si>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</si>
  <si>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</si>
  <si>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</si>
  <si>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реализацию программ формирования современной городской среды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</si>
  <si>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</si>
  <si>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</si>
  <si>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</si>
  <si>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000 10300000000000000</t>
  </si>
  <si>
    <t>000 10302000010000110</t>
  </si>
  <si>
    <t>182 10900000000000000</t>
  </si>
  <si>
    <t>182 10904000000000110</t>
  </si>
  <si>
    <t>182 10904053101000110</t>
  </si>
  <si>
    <t>011 11301000000000130</t>
  </si>
  <si>
    <t>011 11302000000000130</t>
  </si>
  <si>
    <t>011 11302065100000130</t>
  </si>
  <si>
    <t>011 11402053100000410</t>
  </si>
  <si>
    <t>011 11406025100000430</t>
  </si>
  <si>
    <t>011 20000000000000000</t>
  </si>
  <si>
    <t>011 20220216100000150</t>
  </si>
  <si>
    <t>011 20225555100000150</t>
  </si>
  <si>
    <t>011 21800000000000000</t>
  </si>
  <si>
    <t>011 21860010100000150</t>
  </si>
  <si>
    <t>-</t>
  </si>
  <si>
    <t>Утвержденные бюджетные назначения на 01.11.2023</t>
  </si>
  <si>
    <t>Исполнено на 01.11.2023</t>
  </si>
  <si>
    <t>УК</t>
  </si>
  <si>
    <t>Тишина</t>
  </si>
  <si>
    <t>по 30.11.23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</si>
</sst>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1" xfId="0" applyNumberFormat="1" applyFont="1" applyBorder="1" applyAlignment="1" applyProtection="1">
      <alignment horizontal="left" wrapText="1"/>
    </xf>
    <xf numFmtId="49" fontId="2" fillId="0" borderId="12" xfId="0" applyNumberFormat="1" applyFont="1" applyBorder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left" wrapText="1"/>
    </xf>
    <xf numFmtId="49" fontId="4" fillId="0" borderId="12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7" fillId="0" borderId="0" xfId="0" applyFont="1"/>
    <xf numFmtId="4" fontId="8" fillId="0" borderId="8" xfId="0" applyNumberFormat="1" applyFont="1" applyBorder="1"/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2" fontId="0" fillId="0" borderId="0" xfId="0" applyNumberFormat="1"/>
    <xf numFmtId="2" fontId="7" fillId="0" borderId="0" xfId="0" applyNumberFormat="1" applyFont="1"/>
    <xf numFmtId="4" fontId="7" fillId="0" borderId="8" xfId="0" applyNumberFormat="1" applyFont="1" applyBorder="1"/>
    <xf numFmtId="49" fontId="4" fillId="0" borderId="9" xfId="0" applyNumberFormat="1" applyFont="1" applyBorder="1" applyAlignment="1" applyProtection="1">
      <alignment horizontal="left" wrapText="1"/>
    </xf>
    <xf numFmtId="49" fontId="4" fillId="0" borderId="10" xfId="0" applyNumberFormat="1" applyFont="1" applyBorder="1" applyAlignment="1" applyProtection="1">
      <alignment horizontal="center"/>
    </xf>
    <xf numFmtId="4" fontId="5" fillId="0" borderId="8" xfId="0" applyNumberFormat="1" applyFont="1" applyBorder="1" applyAlignment="1" applyProtection="1">
      <alignment horizontal="right"/>
    </xf>
    <xf numFmtId="4" fontId="2" fillId="0" borderId="7" xfId="0" applyNumberFormat="1" applyFont="1" applyBorder="1" applyAlignment="1" applyProtection="1">
      <alignment horizontal="right"/>
    </xf>
    <xf numFmtId="4" fontId="4" fillId="0" borderId="7" xfId="0" applyNumberFormat="1" applyFont="1" applyBorder="1" applyAlignment="1" applyProtection="1">
      <alignment horizontal="right"/>
    </xf>
    <xf numFmtId="49" fontId="4" fillId="0" borderId="18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/>
    </xf>
    <xf numFmtId="4" fontId="4" fillId="0" borderId="8" xfId="0" applyNumberFormat="1" applyFont="1" applyBorder="1" applyAlignment="1" applyProtection="1">
      <alignment horizontal="right"/>
    </xf>
    <xf numFmtId="4" fontId="4" fillId="0" borderId="20" xfId="0" applyNumberFormat="1" applyFont="1" applyBorder="1" applyAlignment="1" applyProtection="1">
      <alignment horizontal="right"/>
    </xf>
    <xf numFmtId="4" fontId="4" fillId="0" borderId="21" xfId="0" applyNumberFormat="1" applyFont="1" applyBorder="1" applyAlignment="1" applyProtection="1">
      <alignment horizontal="right"/>
    </xf>
    <xf numFmtId="0" fontId="8" fillId="0" borderId="0" xfId="0" applyFont="1"/>
    <xf numFmtId="164" fontId="4" fillId="0" borderId="11" xfId="0" applyNumberFormat="1" applyFont="1" applyBorder="1" applyAlignment="1" applyProtection="1">
      <alignment horizontal="left" wrapText="1"/>
    </xf>
    <xf numFmtId="4" fontId="3" fillId="0" borderId="8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center"/>
    </xf>
    <xf numFmtId="4" fontId="0" fillId="0" borderId="0" xfId="0" applyNumberFormat="1"/>
    <xf numFmtId="3" fontId="2" fillId="0" borderId="22" xfId="0" applyNumberFormat="1" applyFont="1" applyBorder="1" applyAlignment="1" applyProtection="1">
      <alignment horizontal="center" vertical="center"/>
    </xf>
    <xf numFmtId="4" fontId="9" fillId="0" borderId="8" xfId="0" applyNumberFormat="1" applyFont="1" applyBorder="1" applyAlignment="1" applyProtection="1">
      <alignment horizontal="right"/>
    </xf>
    <xf numFmtId="4" fontId="8" fillId="2" borderId="8" xfId="0" applyNumberFormat="1" applyFont="1" applyFill="1" applyBorder="1"/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abSelected="1" topLeftCell="A64" workbookViewId="0">
      <selection activeCell="G35" sqref="G1:M1048576"/>
    </sheetView>
  </sheetViews>
  <sheetFormatPr defaultRowHeight="12.75" customHeight="1" x14ac:dyDescent="0.2"/>
  <cols>
    <col min="1" max="1" width="43.7109375" customWidth="1"/>
    <col min="2" max="2" width="25.28515625" customWidth="1"/>
    <col min="3" max="3" width="18.140625" customWidth="1"/>
    <col min="4" max="4" width="17.42578125" customWidth="1"/>
    <col min="5" max="5" width="16.140625" style="30" customWidth="1"/>
    <col min="6" max="6" width="16.140625" customWidth="1"/>
    <col min="7" max="7" width="10.5703125" style="13" hidden="1" customWidth="1"/>
    <col min="8" max="8" width="0" hidden="1" customWidth="1"/>
    <col min="9" max="9" width="16.85546875" hidden="1" customWidth="1"/>
    <col min="10" max="10" width="0" hidden="1" customWidth="1"/>
    <col min="11" max="11" width="9.5703125" hidden="1" customWidth="1"/>
    <col min="12" max="13" width="0" hidden="1" customWidth="1"/>
  </cols>
  <sheetData>
    <row r="1" spans="1:7" ht="20.25" customHeight="1" thickBot="1" x14ac:dyDescent="0.3">
      <c r="A1" s="37" t="s">
        <v>95</v>
      </c>
      <c r="B1" s="37"/>
      <c r="C1" s="37"/>
      <c r="D1" s="37"/>
      <c r="E1" s="37"/>
      <c r="F1" s="37"/>
    </row>
    <row r="2" spans="1:7" ht="20.25" customHeight="1" thickBot="1" x14ac:dyDescent="0.3">
      <c r="A2" s="6"/>
      <c r="B2" s="6"/>
      <c r="C2" s="6"/>
      <c r="D2" s="6"/>
      <c r="E2" s="29"/>
      <c r="F2" s="7" t="s">
        <v>82</v>
      </c>
    </row>
    <row r="3" spans="1:7" ht="4.1500000000000004" customHeight="1" x14ac:dyDescent="0.2">
      <c r="A3" s="44" t="s">
        <v>1</v>
      </c>
      <c r="B3" s="41" t="s">
        <v>2</v>
      </c>
      <c r="C3" s="38" t="s">
        <v>127</v>
      </c>
      <c r="D3" s="38" t="s">
        <v>128</v>
      </c>
      <c r="E3" s="47" t="s">
        <v>80</v>
      </c>
      <c r="F3" s="34" t="s">
        <v>81</v>
      </c>
    </row>
    <row r="4" spans="1:7" ht="3.6" customHeight="1" x14ac:dyDescent="0.2">
      <c r="A4" s="45"/>
      <c r="B4" s="42"/>
      <c r="C4" s="39"/>
      <c r="D4" s="39"/>
      <c r="E4" s="48"/>
      <c r="F4" s="35"/>
    </row>
    <row r="5" spans="1:7" ht="3" customHeight="1" x14ac:dyDescent="0.2">
      <c r="A5" s="45"/>
      <c r="B5" s="42"/>
      <c r="C5" s="39"/>
      <c r="D5" s="39"/>
      <c r="E5" s="48"/>
      <c r="F5" s="35"/>
    </row>
    <row r="6" spans="1:7" ht="3" customHeight="1" x14ac:dyDescent="0.2">
      <c r="A6" s="45"/>
      <c r="B6" s="42"/>
      <c r="C6" s="39"/>
      <c r="D6" s="39"/>
      <c r="E6" s="48"/>
      <c r="F6" s="35"/>
    </row>
    <row r="7" spans="1:7" ht="3" customHeight="1" x14ac:dyDescent="0.2">
      <c r="A7" s="45"/>
      <c r="B7" s="42"/>
      <c r="C7" s="39"/>
      <c r="D7" s="39"/>
      <c r="E7" s="48"/>
      <c r="F7" s="35"/>
    </row>
    <row r="8" spans="1:7" ht="3" customHeight="1" x14ac:dyDescent="0.2">
      <c r="A8" s="45"/>
      <c r="B8" s="42"/>
      <c r="C8" s="39"/>
      <c r="D8" s="39"/>
      <c r="E8" s="48"/>
      <c r="F8" s="35"/>
    </row>
    <row r="9" spans="1:7" ht="23.45" customHeight="1" thickBot="1" x14ac:dyDescent="0.25">
      <c r="A9" s="46"/>
      <c r="B9" s="43"/>
      <c r="C9" s="40"/>
      <c r="D9" s="40"/>
      <c r="E9" s="49"/>
      <c r="F9" s="36"/>
    </row>
    <row r="10" spans="1:7" ht="12" customHeight="1" thickBot="1" x14ac:dyDescent="0.25">
      <c r="A10" s="10">
        <v>1</v>
      </c>
      <c r="B10" s="11">
        <v>2</v>
      </c>
      <c r="C10" s="10">
        <v>3</v>
      </c>
      <c r="D10" s="11">
        <v>4</v>
      </c>
      <c r="E10" s="31">
        <v>5</v>
      </c>
      <c r="F10" s="12">
        <v>6</v>
      </c>
    </row>
    <row r="11" spans="1:7" s="8" customFormat="1" x14ac:dyDescent="0.2">
      <c r="A11" s="21" t="s">
        <v>3</v>
      </c>
      <c r="B11" s="22" t="s">
        <v>4</v>
      </c>
      <c r="C11" s="23">
        <v>51775640.229999997</v>
      </c>
      <c r="D11" s="24">
        <v>45846570.479999997</v>
      </c>
      <c r="E11" s="32">
        <f>SUM(E13,E45)</f>
        <v>51313285.310000002</v>
      </c>
      <c r="F11" s="15">
        <f>SUM(C11,-E11)</f>
        <v>462354.91999999434</v>
      </c>
      <c r="G11" s="14">
        <f>PRODUCT(E11,1/C11,100)</f>
        <v>99.107002988381979</v>
      </c>
    </row>
    <row r="12" spans="1:7" s="8" customFormat="1" x14ac:dyDescent="0.2">
      <c r="A12" s="16" t="s">
        <v>5</v>
      </c>
      <c r="B12" s="17"/>
      <c r="C12" s="25"/>
      <c r="D12" s="25"/>
      <c r="E12" s="28"/>
      <c r="F12" s="9"/>
      <c r="G12" s="14" t="e">
        <f t="shared" ref="G12:G61" si="0">PRODUCT(E12,1/C12,100)</f>
        <v>#DIV/0!</v>
      </c>
    </row>
    <row r="13" spans="1:7" s="8" customFormat="1" x14ac:dyDescent="0.2">
      <c r="A13" s="4" t="s">
        <v>96</v>
      </c>
      <c r="B13" s="5" t="s">
        <v>6</v>
      </c>
      <c r="C13" s="20">
        <v>18204812.73</v>
      </c>
      <c r="D13" s="20">
        <v>12631222.310000001</v>
      </c>
      <c r="E13" s="18">
        <f>SUM(E14,E16,E18,E20,E25,E27,E30,E37,E42)</f>
        <v>17941987.140000001</v>
      </c>
      <c r="F13" s="15">
        <f>SUM(C13,-E13)</f>
        <v>262825.58999999985</v>
      </c>
      <c r="G13" s="14">
        <f t="shared" si="0"/>
        <v>98.556285121423485</v>
      </c>
    </row>
    <row r="14" spans="1:7" s="8" customFormat="1" x14ac:dyDescent="0.2">
      <c r="A14" s="4" t="s">
        <v>7</v>
      </c>
      <c r="B14" s="5" t="s">
        <v>8</v>
      </c>
      <c r="C14" s="20">
        <v>3396710</v>
      </c>
      <c r="D14" s="20">
        <v>2958784.75</v>
      </c>
      <c r="E14" s="18">
        <f>SUM(E15)</f>
        <v>3396710</v>
      </c>
      <c r="F14" s="15">
        <f>SUM(C14,-E14)</f>
        <v>0</v>
      </c>
      <c r="G14" s="14">
        <f t="shared" si="0"/>
        <v>100</v>
      </c>
    </row>
    <row r="15" spans="1:7" s="26" customFormat="1" x14ac:dyDescent="0.2">
      <c r="A15" s="1" t="s">
        <v>9</v>
      </c>
      <c r="B15" s="2" t="s">
        <v>10</v>
      </c>
      <c r="C15" s="19">
        <v>3396710</v>
      </c>
      <c r="D15" s="19">
        <v>2958784.75</v>
      </c>
      <c r="E15" s="28">
        <v>3396710</v>
      </c>
      <c r="F15" s="9">
        <f>SUM(C15,-E15)</f>
        <v>0</v>
      </c>
      <c r="G15" s="14">
        <f t="shared" si="0"/>
        <v>100</v>
      </c>
    </row>
    <row r="16" spans="1:7" s="8" customFormat="1" ht="33.75" x14ac:dyDescent="0.2">
      <c r="A16" s="4" t="s">
        <v>11</v>
      </c>
      <c r="B16" s="5" t="s">
        <v>111</v>
      </c>
      <c r="C16" s="20">
        <v>2790700</v>
      </c>
      <c r="D16" s="20">
        <v>2629698.3199999998</v>
      </c>
      <c r="E16" s="18">
        <f>SUM(E17)</f>
        <v>2790700</v>
      </c>
      <c r="F16" s="15">
        <f t="shared" ref="F16:F61" si="1">SUM(C16,-E16)</f>
        <v>0</v>
      </c>
      <c r="G16" s="14">
        <f t="shared" si="0"/>
        <v>100</v>
      </c>
    </row>
    <row r="17" spans="1:7" s="8" customFormat="1" ht="22.5" x14ac:dyDescent="0.2">
      <c r="A17" s="1" t="s">
        <v>12</v>
      </c>
      <c r="B17" s="2" t="s">
        <v>112</v>
      </c>
      <c r="C17" s="19">
        <v>2790700</v>
      </c>
      <c r="D17" s="19">
        <v>2629698.3199999998</v>
      </c>
      <c r="E17" s="28">
        <v>2790700</v>
      </c>
      <c r="F17" s="9">
        <f t="shared" si="1"/>
        <v>0</v>
      </c>
      <c r="G17" s="14">
        <f t="shared" si="0"/>
        <v>100</v>
      </c>
    </row>
    <row r="18" spans="1:7" s="8" customFormat="1" x14ac:dyDescent="0.2">
      <c r="A18" s="4" t="s">
        <v>13</v>
      </c>
      <c r="B18" s="5" t="s">
        <v>14</v>
      </c>
      <c r="C18" s="20">
        <v>14550</v>
      </c>
      <c r="D18" s="20">
        <v>8507</v>
      </c>
      <c r="E18" s="15">
        <f>SUM(E19)</f>
        <v>14550</v>
      </c>
      <c r="F18" s="15">
        <f t="shared" si="1"/>
        <v>0</v>
      </c>
      <c r="G18" s="14">
        <f t="shared" si="0"/>
        <v>99.999999999999986</v>
      </c>
    </row>
    <row r="19" spans="1:7" s="8" customFormat="1" x14ac:dyDescent="0.2">
      <c r="A19" s="1" t="s">
        <v>15</v>
      </c>
      <c r="B19" s="2" t="s">
        <v>16</v>
      </c>
      <c r="C19" s="19">
        <v>14550</v>
      </c>
      <c r="D19" s="19">
        <v>8507</v>
      </c>
      <c r="E19" s="9">
        <v>14550</v>
      </c>
      <c r="F19" s="9">
        <f t="shared" si="1"/>
        <v>0</v>
      </c>
      <c r="G19" s="14">
        <f t="shared" si="0"/>
        <v>99.999999999999986</v>
      </c>
    </row>
    <row r="20" spans="1:7" s="8" customFormat="1" x14ac:dyDescent="0.2">
      <c r="A20" s="4" t="s">
        <v>17</v>
      </c>
      <c r="B20" s="5" t="s">
        <v>18</v>
      </c>
      <c r="C20" s="20">
        <v>8461900</v>
      </c>
      <c r="D20" s="20">
        <v>4375898.72</v>
      </c>
      <c r="E20" s="15">
        <f>SUM(E21,E22)</f>
        <v>8461900</v>
      </c>
      <c r="F20" s="15">
        <f t="shared" si="1"/>
        <v>0</v>
      </c>
      <c r="G20" s="14">
        <f t="shared" si="0"/>
        <v>100</v>
      </c>
    </row>
    <row r="21" spans="1:7" x14ac:dyDescent="0.2">
      <c r="A21" s="1" t="s">
        <v>19</v>
      </c>
      <c r="B21" s="2" t="s">
        <v>20</v>
      </c>
      <c r="C21" s="19">
        <v>716100</v>
      </c>
      <c r="D21" s="19">
        <v>401331.32</v>
      </c>
      <c r="E21" s="9">
        <v>716100</v>
      </c>
      <c r="F21" s="9">
        <f t="shared" si="1"/>
        <v>0</v>
      </c>
      <c r="G21" s="14">
        <f t="shared" si="0"/>
        <v>100</v>
      </c>
    </row>
    <row r="22" spans="1:7" s="8" customFormat="1" x14ac:dyDescent="0.2">
      <c r="A22" s="4" t="s">
        <v>21</v>
      </c>
      <c r="B22" s="5" t="s">
        <v>22</v>
      </c>
      <c r="C22" s="20">
        <v>7745800</v>
      </c>
      <c r="D22" s="20">
        <v>3974567.4</v>
      </c>
      <c r="E22" s="15">
        <f>SUM(E23:E24)</f>
        <v>7745800</v>
      </c>
      <c r="F22" s="15">
        <f t="shared" si="1"/>
        <v>0</v>
      </c>
      <c r="G22" s="14">
        <f t="shared" si="0"/>
        <v>100</v>
      </c>
    </row>
    <row r="23" spans="1:7" x14ac:dyDescent="0.2">
      <c r="A23" s="1" t="s">
        <v>23</v>
      </c>
      <c r="B23" s="2" t="s">
        <v>24</v>
      </c>
      <c r="C23" s="19">
        <v>2550000</v>
      </c>
      <c r="D23" s="19">
        <v>1601134.37</v>
      </c>
      <c r="E23" s="9">
        <v>2550000</v>
      </c>
      <c r="F23" s="9">
        <f t="shared" si="1"/>
        <v>0</v>
      </c>
      <c r="G23" s="14">
        <f t="shared" si="0"/>
        <v>100</v>
      </c>
    </row>
    <row r="24" spans="1:7" x14ac:dyDescent="0.2">
      <c r="A24" s="1" t="s">
        <v>25</v>
      </c>
      <c r="B24" s="2" t="s">
        <v>26</v>
      </c>
      <c r="C24" s="19">
        <v>5195800</v>
      </c>
      <c r="D24" s="19">
        <v>2373433.0299999998</v>
      </c>
      <c r="E24" s="9">
        <v>5195800</v>
      </c>
      <c r="F24" s="9">
        <f t="shared" si="1"/>
        <v>0</v>
      </c>
      <c r="G24" s="14">
        <f t="shared" si="0"/>
        <v>99.999999999999986</v>
      </c>
    </row>
    <row r="25" spans="1:7" s="8" customFormat="1" x14ac:dyDescent="0.2">
      <c r="A25" s="4" t="s">
        <v>27</v>
      </c>
      <c r="B25" s="5" t="s">
        <v>28</v>
      </c>
      <c r="C25" s="20">
        <v>2400</v>
      </c>
      <c r="D25" s="20">
        <v>2400</v>
      </c>
      <c r="E25" s="15">
        <f>SUM(E26)</f>
        <v>2400</v>
      </c>
      <c r="F25" s="15">
        <f t="shared" si="1"/>
        <v>0</v>
      </c>
      <c r="G25" s="14">
        <f t="shared" si="0"/>
        <v>100</v>
      </c>
    </row>
    <row r="26" spans="1:7" s="8" customFormat="1" ht="40.5" customHeight="1" x14ac:dyDescent="0.2">
      <c r="A26" s="1" t="s">
        <v>29</v>
      </c>
      <c r="B26" s="2" t="s">
        <v>30</v>
      </c>
      <c r="C26" s="19">
        <v>2400</v>
      </c>
      <c r="D26" s="19">
        <v>2400</v>
      </c>
      <c r="E26" s="9">
        <v>2400</v>
      </c>
      <c r="F26" s="9">
        <f t="shared" si="1"/>
        <v>0</v>
      </c>
      <c r="G26" s="14">
        <f t="shared" si="0"/>
        <v>100</v>
      </c>
    </row>
    <row r="27" spans="1:7" s="8" customFormat="1" ht="33.75" x14ac:dyDescent="0.2">
      <c r="A27" s="4" t="s">
        <v>97</v>
      </c>
      <c r="B27" s="5" t="s">
        <v>113</v>
      </c>
      <c r="C27" s="20" t="s">
        <v>126</v>
      </c>
      <c r="D27" s="20">
        <v>3.55</v>
      </c>
      <c r="E27" s="15">
        <f>SUM(E28)</f>
        <v>3.55</v>
      </c>
      <c r="F27" s="15">
        <f t="shared" si="1"/>
        <v>-3.55</v>
      </c>
      <c r="G27" s="14" t="e">
        <f t="shared" si="0"/>
        <v>#VALUE!</v>
      </c>
    </row>
    <row r="28" spans="1:7" x14ac:dyDescent="0.2">
      <c r="A28" s="1" t="s">
        <v>98</v>
      </c>
      <c r="B28" s="2" t="s">
        <v>114</v>
      </c>
      <c r="C28" s="19" t="s">
        <v>126</v>
      </c>
      <c r="D28" s="19">
        <v>3.55</v>
      </c>
      <c r="E28" s="9">
        <f>SUM(E29)</f>
        <v>3.55</v>
      </c>
      <c r="F28" s="9">
        <f t="shared" si="1"/>
        <v>-3.55</v>
      </c>
      <c r="G28" s="14" t="e">
        <f t="shared" si="0"/>
        <v>#VALUE!</v>
      </c>
    </row>
    <row r="29" spans="1:7" ht="56.25" x14ac:dyDescent="0.2">
      <c r="A29" s="1" t="s">
        <v>99</v>
      </c>
      <c r="B29" s="2" t="s">
        <v>115</v>
      </c>
      <c r="C29" s="19" t="s">
        <v>126</v>
      </c>
      <c r="D29" s="19">
        <v>3.55</v>
      </c>
      <c r="E29" s="9">
        <v>3.55</v>
      </c>
      <c r="F29" s="9">
        <f t="shared" si="1"/>
        <v>-3.55</v>
      </c>
      <c r="G29" s="14" t="e">
        <f t="shared" si="0"/>
        <v>#VALUE!</v>
      </c>
    </row>
    <row r="30" spans="1:7" s="8" customFormat="1" ht="33.75" x14ac:dyDescent="0.2">
      <c r="A30" s="4" t="s">
        <v>31</v>
      </c>
      <c r="B30" s="5" t="s">
        <v>32</v>
      </c>
      <c r="C30" s="20">
        <v>2376752.73</v>
      </c>
      <c r="D30" s="20">
        <v>1607621.14</v>
      </c>
      <c r="E30" s="15">
        <f>SUM(E31,E35)</f>
        <v>1988923.59</v>
      </c>
      <c r="F30" s="15">
        <f t="shared" si="1"/>
        <v>387829.1399999999</v>
      </c>
      <c r="G30" s="14">
        <f t="shared" si="0"/>
        <v>83.682394255627941</v>
      </c>
    </row>
    <row r="31" spans="1:7" s="8" customFormat="1" ht="78.75" x14ac:dyDescent="0.2">
      <c r="A31" s="27" t="s">
        <v>33</v>
      </c>
      <c r="B31" s="5" t="s">
        <v>34</v>
      </c>
      <c r="C31" s="20">
        <v>1596452.73</v>
      </c>
      <c r="D31" s="20">
        <v>1068772.53</v>
      </c>
      <c r="E31" s="15">
        <f>SUM(E32:E34)</f>
        <v>1325923.5900000001</v>
      </c>
      <c r="F31" s="15">
        <f t="shared" si="1"/>
        <v>270529.1399999999</v>
      </c>
      <c r="G31" s="14">
        <f t="shared" si="0"/>
        <v>83.05435952369227</v>
      </c>
    </row>
    <row r="32" spans="1:7" ht="67.5" x14ac:dyDescent="0.2">
      <c r="A32" s="1" t="s">
        <v>89</v>
      </c>
      <c r="B32" s="2" t="s">
        <v>83</v>
      </c>
      <c r="C32" s="19">
        <v>2642.73</v>
      </c>
      <c r="D32" s="19">
        <v>2332.65</v>
      </c>
      <c r="E32" s="9">
        <v>2641.73</v>
      </c>
      <c r="F32" s="9">
        <f t="shared" si="1"/>
        <v>1</v>
      </c>
      <c r="G32" s="14">
        <f t="shared" si="0"/>
        <v>99.962160341767799</v>
      </c>
    </row>
    <row r="33" spans="1:12" ht="56.25" x14ac:dyDescent="0.2">
      <c r="A33" s="1" t="s">
        <v>90</v>
      </c>
      <c r="B33" s="2" t="s">
        <v>84</v>
      </c>
      <c r="C33" s="19">
        <v>193030</v>
      </c>
      <c r="D33" s="19">
        <v>169867.09</v>
      </c>
      <c r="E33" s="9">
        <v>213561.63</v>
      </c>
      <c r="F33" s="9">
        <f t="shared" si="1"/>
        <v>-20531.630000000005</v>
      </c>
      <c r="G33" s="14">
        <f t="shared" si="0"/>
        <v>110.63649691757757</v>
      </c>
    </row>
    <row r="34" spans="1:12" ht="33.75" x14ac:dyDescent="0.2">
      <c r="A34" s="1" t="s">
        <v>91</v>
      </c>
      <c r="B34" s="2" t="s">
        <v>85</v>
      </c>
      <c r="C34" s="19">
        <v>1400780</v>
      </c>
      <c r="D34" s="19">
        <v>896572.79</v>
      </c>
      <c r="E34" s="9">
        <v>1109720.23</v>
      </c>
      <c r="F34" s="9">
        <f t="shared" si="1"/>
        <v>291059.77</v>
      </c>
      <c r="G34" s="14">
        <f t="shared" si="0"/>
        <v>79.221592969631203</v>
      </c>
    </row>
    <row r="35" spans="1:12" s="8" customFormat="1" ht="73.5" customHeight="1" x14ac:dyDescent="0.2">
      <c r="A35" s="27" t="s">
        <v>35</v>
      </c>
      <c r="B35" s="5" t="s">
        <v>36</v>
      </c>
      <c r="C35" s="20">
        <v>780300</v>
      </c>
      <c r="D35" s="20">
        <v>538848.61</v>
      </c>
      <c r="E35" s="15">
        <f>SUM(E36)</f>
        <v>663000</v>
      </c>
      <c r="F35" s="15">
        <f t="shared" si="1"/>
        <v>117300</v>
      </c>
      <c r="G35" s="14">
        <f t="shared" si="0"/>
        <v>84.967320261437905</v>
      </c>
    </row>
    <row r="36" spans="1:12" ht="67.5" x14ac:dyDescent="0.2">
      <c r="A36" s="1" t="s">
        <v>92</v>
      </c>
      <c r="B36" s="2" t="s">
        <v>86</v>
      </c>
      <c r="C36" s="19">
        <v>780300</v>
      </c>
      <c r="D36" s="19">
        <v>538848.61</v>
      </c>
      <c r="E36" s="33">
        <v>663000</v>
      </c>
      <c r="F36" s="9">
        <f t="shared" si="1"/>
        <v>117300</v>
      </c>
      <c r="G36" s="14">
        <f t="shared" si="0"/>
        <v>84.967320261437905</v>
      </c>
    </row>
    <row r="37" spans="1:12" s="8" customFormat="1" ht="22.5" x14ac:dyDescent="0.2">
      <c r="A37" s="4" t="s">
        <v>37</v>
      </c>
      <c r="B37" s="5" t="s">
        <v>38</v>
      </c>
      <c r="C37" s="20">
        <v>281800</v>
      </c>
      <c r="D37" s="20">
        <v>168308.83</v>
      </c>
      <c r="E37" s="15">
        <f>SUM(E38,E40)</f>
        <v>406800</v>
      </c>
      <c r="F37" s="15">
        <f t="shared" si="1"/>
        <v>-125000</v>
      </c>
      <c r="G37" s="14">
        <f t="shared" si="0"/>
        <v>144.35770049680625</v>
      </c>
    </row>
    <row r="38" spans="1:12" s="8" customFormat="1" x14ac:dyDescent="0.2">
      <c r="A38" s="4" t="s">
        <v>100</v>
      </c>
      <c r="B38" s="5" t="s">
        <v>116</v>
      </c>
      <c r="C38" s="20">
        <v>281800</v>
      </c>
      <c r="D38" s="20">
        <v>161750</v>
      </c>
      <c r="E38" s="15">
        <f>SUM(E39)</f>
        <v>281800</v>
      </c>
      <c r="F38" s="15">
        <f t="shared" si="1"/>
        <v>0</v>
      </c>
      <c r="G38" s="14">
        <f t="shared" si="0"/>
        <v>100</v>
      </c>
    </row>
    <row r="39" spans="1:12" ht="22.5" x14ac:dyDescent="0.2">
      <c r="A39" s="1" t="s">
        <v>93</v>
      </c>
      <c r="B39" s="2" t="s">
        <v>87</v>
      </c>
      <c r="C39" s="19">
        <v>281800</v>
      </c>
      <c r="D39" s="19">
        <v>161750</v>
      </c>
      <c r="E39" s="9">
        <v>281800</v>
      </c>
      <c r="F39" s="9">
        <f t="shared" si="1"/>
        <v>0</v>
      </c>
      <c r="G39" s="14">
        <f t="shared" si="0"/>
        <v>100</v>
      </c>
    </row>
    <row r="40" spans="1:12" s="8" customFormat="1" x14ac:dyDescent="0.2">
      <c r="A40" s="4" t="s">
        <v>101</v>
      </c>
      <c r="B40" s="5" t="s">
        <v>117</v>
      </c>
      <c r="C40" s="20" t="s">
        <v>126</v>
      </c>
      <c r="D40" s="20">
        <v>6558.83</v>
      </c>
      <c r="E40" s="15">
        <f>SUM(E41)</f>
        <v>125000</v>
      </c>
      <c r="F40" s="15">
        <f t="shared" si="1"/>
        <v>-125000</v>
      </c>
      <c r="G40" s="14" t="e">
        <f t="shared" si="0"/>
        <v>#VALUE!</v>
      </c>
      <c r="H40" s="8" t="s">
        <v>129</v>
      </c>
      <c r="I40" s="8" t="s">
        <v>129</v>
      </c>
      <c r="J40" s="8" t="s">
        <v>130</v>
      </c>
    </row>
    <row r="41" spans="1:12" ht="33.75" x14ac:dyDescent="0.2">
      <c r="A41" s="1" t="s">
        <v>102</v>
      </c>
      <c r="B41" s="2" t="s">
        <v>118</v>
      </c>
      <c r="C41" s="19" t="s">
        <v>126</v>
      </c>
      <c r="D41" s="19">
        <v>6558.83</v>
      </c>
      <c r="E41" s="33">
        <v>125000</v>
      </c>
      <c r="F41" s="9">
        <f t="shared" si="1"/>
        <v>-125000</v>
      </c>
      <c r="G41" s="14" t="e">
        <f t="shared" si="0"/>
        <v>#VALUE!</v>
      </c>
      <c r="H41">
        <v>4258.87</v>
      </c>
      <c r="I41">
        <v>6552.91</v>
      </c>
      <c r="J41">
        <v>10575.61</v>
      </c>
      <c r="K41" s="14" t="e">
        <f>SUM(G41:J41)</f>
        <v>#VALUE!</v>
      </c>
      <c r="L41" s="26" t="s">
        <v>131</v>
      </c>
    </row>
    <row r="42" spans="1:12" s="8" customFormat="1" ht="22.5" x14ac:dyDescent="0.2">
      <c r="A42" s="4" t="s">
        <v>39</v>
      </c>
      <c r="B42" s="5" t="s">
        <v>40</v>
      </c>
      <c r="C42" s="20">
        <v>880000</v>
      </c>
      <c r="D42" s="20">
        <v>880000</v>
      </c>
      <c r="E42" s="9">
        <f>SUM(E43:E44)</f>
        <v>880000</v>
      </c>
      <c r="F42" s="9">
        <f t="shared" si="1"/>
        <v>0</v>
      </c>
      <c r="G42" s="14">
        <f t="shared" si="0"/>
        <v>100</v>
      </c>
    </row>
    <row r="43" spans="1:12" ht="78.75" x14ac:dyDescent="0.2">
      <c r="A43" s="3" t="s">
        <v>103</v>
      </c>
      <c r="B43" s="2" t="s">
        <v>119</v>
      </c>
      <c r="C43" s="19">
        <v>5000</v>
      </c>
      <c r="D43" s="19">
        <v>5000</v>
      </c>
      <c r="E43" s="9">
        <v>5000</v>
      </c>
      <c r="F43" s="9">
        <f t="shared" si="1"/>
        <v>0</v>
      </c>
      <c r="G43" s="14">
        <f t="shared" si="0"/>
        <v>100</v>
      </c>
    </row>
    <row r="44" spans="1:12" ht="45" x14ac:dyDescent="0.2">
      <c r="A44" s="1" t="s">
        <v>104</v>
      </c>
      <c r="B44" s="2" t="s">
        <v>120</v>
      </c>
      <c r="C44" s="19">
        <v>875000</v>
      </c>
      <c r="D44" s="19">
        <v>875000</v>
      </c>
      <c r="E44" s="9">
        <v>875000</v>
      </c>
      <c r="F44" s="9">
        <f t="shared" si="1"/>
        <v>0</v>
      </c>
      <c r="G44" s="14">
        <f t="shared" si="0"/>
        <v>99.999999999999986</v>
      </c>
    </row>
    <row r="45" spans="1:12" s="8" customFormat="1" x14ac:dyDescent="0.2">
      <c r="A45" s="4" t="s">
        <v>105</v>
      </c>
      <c r="B45" s="5" t="s">
        <v>121</v>
      </c>
      <c r="C45" s="20">
        <v>33570827.5</v>
      </c>
      <c r="D45" s="20">
        <v>33215348.170000002</v>
      </c>
      <c r="E45" s="15">
        <f>SUM(E46,E58,E60)</f>
        <v>33371298.169999998</v>
      </c>
      <c r="F45" s="15">
        <f t="shared" si="1"/>
        <v>199529.33000000194</v>
      </c>
      <c r="G45" s="14">
        <f t="shared" si="0"/>
        <v>99.405646673439904</v>
      </c>
    </row>
    <row r="46" spans="1:12" s="8" customFormat="1" ht="33.75" x14ac:dyDescent="0.2">
      <c r="A46" s="4" t="s">
        <v>41</v>
      </c>
      <c r="B46" s="5" t="s">
        <v>42</v>
      </c>
      <c r="C46" s="20">
        <v>33570827.5</v>
      </c>
      <c r="D46" s="20">
        <v>33175702.420000002</v>
      </c>
      <c r="E46" s="15">
        <f>SUM(E47,E49,E53,E56)</f>
        <v>33331652.419999998</v>
      </c>
      <c r="F46" s="15">
        <f t="shared" si="1"/>
        <v>239175.08000000194</v>
      </c>
      <c r="G46" s="14">
        <f t="shared" si="0"/>
        <v>99.287550835617623</v>
      </c>
    </row>
    <row r="47" spans="1:12" s="8" customFormat="1" ht="22.5" x14ac:dyDescent="0.2">
      <c r="A47" s="4" t="s">
        <v>43</v>
      </c>
      <c r="B47" s="5" t="s">
        <v>44</v>
      </c>
      <c r="C47" s="20">
        <v>11567500</v>
      </c>
      <c r="D47" s="20">
        <v>11567500</v>
      </c>
      <c r="E47" s="15">
        <f>SUM(E48)</f>
        <v>11567500</v>
      </c>
      <c r="F47" s="15">
        <f t="shared" si="1"/>
        <v>0</v>
      </c>
      <c r="G47" s="14">
        <f t="shared" si="0"/>
        <v>99.999999999999986</v>
      </c>
    </row>
    <row r="48" spans="1:12" ht="33.75" x14ac:dyDescent="0.2">
      <c r="A48" s="1" t="s">
        <v>94</v>
      </c>
      <c r="B48" s="2" t="s">
        <v>88</v>
      </c>
      <c r="C48" s="19">
        <v>11567500</v>
      </c>
      <c r="D48" s="19">
        <v>11567500</v>
      </c>
      <c r="E48" s="9">
        <v>11567500</v>
      </c>
      <c r="F48" s="9">
        <f t="shared" si="1"/>
        <v>0</v>
      </c>
      <c r="G48" s="14">
        <f t="shared" si="0"/>
        <v>99.999999999999986</v>
      </c>
    </row>
    <row r="49" spans="1:7" s="8" customFormat="1" ht="22.5" x14ac:dyDescent="0.2">
      <c r="A49" s="4" t="s">
        <v>45</v>
      </c>
      <c r="B49" s="5" t="s">
        <v>46</v>
      </c>
      <c r="C49" s="20">
        <v>19552162.289999999</v>
      </c>
      <c r="D49" s="20">
        <v>19119731.120000001</v>
      </c>
      <c r="E49" s="15">
        <f>SUM(E50:E52)</f>
        <v>19275681.119999997</v>
      </c>
      <c r="F49" s="15">
        <f t="shared" si="1"/>
        <v>276481.17000000179</v>
      </c>
      <c r="G49" s="14">
        <f t="shared" si="0"/>
        <v>98.585930466926371</v>
      </c>
    </row>
    <row r="50" spans="1:7" ht="78.75" x14ac:dyDescent="0.2">
      <c r="A50" s="3" t="s">
        <v>106</v>
      </c>
      <c r="B50" s="2" t="s">
        <v>122</v>
      </c>
      <c r="C50" s="19">
        <v>5277962.29</v>
      </c>
      <c r="D50" s="19">
        <v>5277962.29</v>
      </c>
      <c r="E50" s="9">
        <v>5277962.29</v>
      </c>
      <c r="F50" s="9">
        <f t="shared" si="1"/>
        <v>0</v>
      </c>
      <c r="G50" s="14">
        <f t="shared" si="0"/>
        <v>100</v>
      </c>
    </row>
    <row r="51" spans="1:7" ht="22.5" customHeight="1" x14ac:dyDescent="0.2">
      <c r="A51" s="1" t="s">
        <v>107</v>
      </c>
      <c r="B51" s="2" t="s">
        <v>123</v>
      </c>
      <c r="C51" s="19">
        <v>8000000</v>
      </c>
      <c r="D51" s="19">
        <v>8000000</v>
      </c>
      <c r="E51" s="9">
        <v>8000000</v>
      </c>
      <c r="F51" s="9">
        <f t="shared" si="1"/>
        <v>0</v>
      </c>
      <c r="G51" s="14">
        <f t="shared" si="0"/>
        <v>100</v>
      </c>
    </row>
    <row r="52" spans="1:7" x14ac:dyDescent="0.2">
      <c r="A52" s="1" t="s">
        <v>47</v>
      </c>
      <c r="B52" s="2" t="s">
        <v>48</v>
      </c>
      <c r="C52" s="19">
        <v>6274200</v>
      </c>
      <c r="D52" s="19">
        <v>5841768.8300000001</v>
      </c>
      <c r="E52" s="9">
        <v>5997718.8300000001</v>
      </c>
      <c r="F52" s="9">
        <f t="shared" si="1"/>
        <v>276481.16999999993</v>
      </c>
      <c r="G52" s="14">
        <f t="shared" si="0"/>
        <v>95.593363775461413</v>
      </c>
    </row>
    <row r="53" spans="1:7" s="8" customFormat="1" ht="22.5" x14ac:dyDescent="0.2">
      <c r="A53" s="4" t="s">
        <v>49</v>
      </c>
      <c r="B53" s="5" t="s">
        <v>50</v>
      </c>
      <c r="C53" s="20">
        <v>318120</v>
      </c>
      <c r="D53" s="20">
        <v>318120</v>
      </c>
      <c r="E53" s="15">
        <f>SUM(E54:E55)</f>
        <v>318120</v>
      </c>
      <c r="F53" s="15">
        <f t="shared" si="1"/>
        <v>0</v>
      </c>
      <c r="G53" s="14">
        <f t="shared" si="0"/>
        <v>100</v>
      </c>
    </row>
    <row r="54" spans="1:7" ht="33.75" x14ac:dyDescent="0.2">
      <c r="A54" s="1" t="s">
        <v>51</v>
      </c>
      <c r="B54" s="2" t="s">
        <v>52</v>
      </c>
      <c r="C54" s="19">
        <v>3520</v>
      </c>
      <c r="D54" s="19">
        <v>3520</v>
      </c>
      <c r="E54" s="9">
        <v>3520</v>
      </c>
      <c r="F54" s="9">
        <f t="shared" si="1"/>
        <v>0</v>
      </c>
      <c r="G54" s="14">
        <f t="shared" si="0"/>
        <v>100</v>
      </c>
    </row>
    <row r="55" spans="1:7" ht="45" x14ac:dyDescent="0.2">
      <c r="A55" s="1" t="s">
        <v>108</v>
      </c>
      <c r="B55" s="2" t="s">
        <v>53</v>
      </c>
      <c r="C55" s="19">
        <v>314600</v>
      </c>
      <c r="D55" s="19">
        <v>314600</v>
      </c>
      <c r="E55" s="9">
        <v>314600</v>
      </c>
      <c r="F55" s="9">
        <f t="shared" si="1"/>
        <v>0</v>
      </c>
      <c r="G55" s="14">
        <f t="shared" si="0"/>
        <v>100</v>
      </c>
    </row>
    <row r="56" spans="1:7" s="8" customFormat="1" x14ac:dyDescent="0.2">
      <c r="A56" s="4" t="s">
        <v>54</v>
      </c>
      <c r="B56" s="5" t="s">
        <v>55</v>
      </c>
      <c r="C56" s="20">
        <v>2133045.21</v>
      </c>
      <c r="D56" s="20">
        <v>2170351.2999999998</v>
      </c>
      <c r="E56" s="15">
        <f>SUM(E57)</f>
        <v>2170351.2999999998</v>
      </c>
      <c r="F56" s="15">
        <f t="shared" si="1"/>
        <v>-37306.089999999851</v>
      </c>
      <c r="G56" s="14">
        <f t="shared" si="0"/>
        <v>101.74895917935092</v>
      </c>
    </row>
    <row r="57" spans="1:7" ht="22.5" x14ac:dyDescent="0.2">
      <c r="A57" s="1" t="s">
        <v>56</v>
      </c>
      <c r="B57" s="2" t="s">
        <v>57</v>
      </c>
      <c r="C57" s="19">
        <v>2133045.21</v>
      </c>
      <c r="D57" s="19">
        <v>2170351.2999999998</v>
      </c>
      <c r="E57" s="9">
        <v>2170351.2999999998</v>
      </c>
      <c r="F57" s="9">
        <f t="shared" si="1"/>
        <v>-37306.089999999851</v>
      </c>
      <c r="G57" s="14">
        <f t="shared" si="0"/>
        <v>101.74895917935092</v>
      </c>
    </row>
    <row r="58" spans="1:7" s="8" customFormat="1" ht="56.25" x14ac:dyDescent="0.2">
      <c r="A58" s="4" t="s">
        <v>109</v>
      </c>
      <c r="B58" s="5" t="s">
        <v>124</v>
      </c>
      <c r="C58" s="20" t="s">
        <v>126</v>
      </c>
      <c r="D58" s="20">
        <v>43165.75</v>
      </c>
      <c r="E58" s="15">
        <f>SUM(E59)</f>
        <v>43165.75</v>
      </c>
      <c r="F58" s="15">
        <f t="shared" si="1"/>
        <v>-43165.75</v>
      </c>
      <c r="G58" s="14" t="e">
        <f t="shared" si="0"/>
        <v>#VALUE!</v>
      </c>
    </row>
    <row r="59" spans="1:7" ht="47.25" customHeight="1" x14ac:dyDescent="0.2">
      <c r="A59" s="1" t="s">
        <v>110</v>
      </c>
      <c r="B59" s="2" t="s">
        <v>125</v>
      </c>
      <c r="C59" s="19" t="s">
        <v>126</v>
      </c>
      <c r="D59" s="19">
        <v>43165.75</v>
      </c>
      <c r="E59" s="9">
        <v>43165.75</v>
      </c>
      <c r="F59" s="9">
        <f t="shared" si="1"/>
        <v>-43165.75</v>
      </c>
      <c r="G59" s="14" t="e">
        <f t="shared" si="0"/>
        <v>#VALUE!</v>
      </c>
    </row>
    <row r="60" spans="1:7" s="8" customFormat="1" ht="36.75" customHeight="1" x14ac:dyDescent="0.2">
      <c r="A60" s="4" t="s">
        <v>58</v>
      </c>
      <c r="B60" s="5" t="s">
        <v>59</v>
      </c>
      <c r="C60" s="20" t="s">
        <v>126</v>
      </c>
      <c r="D60" s="20">
        <v>-3520</v>
      </c>
      <c r="E60" s="15">
        <f>SUM(E61)</f>
        <v>-3520</v>
      </c>
      <c r="F60" s="15">
        <f t="shared" si="1"/>
        <v>3520</v>
      </c>
      <c r="G60" s="14" t="e">
        <f t="shared" si="0"/>
        <v>#VALUE!</v>
      </c>
    </row>
    <row r="61" spans="1:7" ht="45" x14ac:dyDescent="0.2">
      <c r="A61" s="1" t="s">
        <v>60</v>
      </c>
      <c r="B61" s="2" t="s">
        <v>61</v>
      </c>
      <c r="C61" s="19" t="s">
        <v>126</v>
      </c>
      <c r="D61" s="19">
        <v>-3520</v>
      </c>
      <c r="E61" s="9">
        <v>-3520</v>
      </c>
      <c r="F61" s="9">
        <f t="shared" si="1"/>
        <v>3520</v>
      </c>
      <c r="G61" s="14" t="e">
        <f t="shared" si="0"/>
        <v>#VALUE!</v>
      </c>
    </row>
  </sheetData>
  <mergeCells count="7">
    <mergeCell ref="F3:F9"/>
    <mergeCell ref="A1:F1"/>
    <mergeCell ref="C3:C9"/>
    <mergeCell ref="B3:B9"/>
    <mergeCell ref="A3:A9"/>
    <mergeCell ref="E3:E9"/>
    <mergeCell ref="D3:D9"/>
  </mergeCells>
  <conditionalFormatting sqref="E14">
    <cfRule type="cellIs" priority="1" stopIfTrue="1" operator="equal">
      <formula>0</formula>
    </cfRule>
  </conditionalFormatting>
  <printOptions horizontalCentered="1"/>
  <pageMargins left="0.98425196850393704" right="0.27559055118110237" top="0.39370078740157483" bottom="0.39370078740157483" header="0" footer="0"/>
  <pageSetup paperSize="9" scale="4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</v>
      </c>
      <c r="B1" t="s">
        <v>63</v>
      </c>
    </row>
    <row r="2" spans="1:2" x14ac:dyDescent="0.2">
      <c r="A2" t="s">
        <v>64</v>
      </c>
      <c r="B2" t="s">
        <v>65</v>
      </c>
    </row>
    <row r="3" spans="1:2" x14ac:dyDescent="0.2">
      <c r="A3" t="s">
        <v>66</v>
      </c>
      <c r="B3" t="s">
        <v>0</v>
      </c>
    </row>
    <row r="4" spans="1:2" x14ac:dyDescent="0.2">
      <c r="A4" t="s">
        <v>67</v>
      </c>
      <c r="B4" t="s">
        <v>68</v>
      </c>
    </row>
    <row r="5" spans="1:2" x14ac:dyDescent="0.2">
      <c r="A5" t="s">
        <v>69</v>
      </c>
      <c r="B5" t="s">
        <v>70</v>
      </c>
    </row>
    <row r="6" spans="1:2" x14ac:dyDescent="0.2">
      <c r="A6" t="s">
        <v>71</v>
      </c>
      <c r="B6" t="s">
        <v>63</v>
      </c>
    </row>
    <row r="7" spans="1:2" x14ac:dyDescent="0.2">
      <c r="A7" t="s">
        <v>72</v>
      </c>
      <c r="B7" t="s">
        <v>73</v>
      </c>
    </row>
    <row r="8" spans="1:2" x14ac:dyDescent="0.2">
      <c r="A8" t="s">
        <v>74</v>
      </c>
      <c r="B8" t="s">
        <v>73</v>
      </c>
    </row>
    <row r="9" spans="1:2" x14ac:dyDescent="0.2">
      <c r="A9" t="s">
        <v>75</v>
      </c>
      <c r="B9" t="s">
        <v>76</v>
      </c>
    </row>
    <row r="10" spans="1:2" x14ac:dyDescent="0.2">
      <c r="A10" t="s">
        <v>77</v>
      </c>
      <c r="B10" t="s">
        <v>78</v>
      </c>
    </row>
    <row r="11" spans="1:2" x14ac:dyDescent="0.2">
      <c r="A11" t="s">
        <v>79</v>
      </c>
      <c r="B1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_params</vt:lpstr>
      <vt:lpstr>Доходы!RBEGIN_1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rep:2.51.0.140</dc:description>
  <cp:lastModifiedBy>Пользователь Windows</cp:lastModifiedBy>
  <cp:lastPrinted>2023-11-16T13:34:28Z</cp:lastPrinted>
  <dcterms:created xsi:type="dcterms:W3CDTF">2020-11-05T11:55:42Z</dcterms:created>
  <dcterms:modified xsi:type="dcterms:W3CDTF">2023-11-20T09:35:17Z</dcterms:modified>
</cp:coreProperties>
</file>