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2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<sst xmlns="http://schemas.openxmlformats.org/spreadsheetml/2006/main" count="396" uniqueCount="167">
  <si>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</si>
  <si>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</si>
  <si>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</si>
  <si>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</si>
  <si>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</si>
  <si>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</si>
  <si>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</si>
  <si>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</si>
  <si>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</si>
  <si>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</si>
  <si>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</si>
  <si>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</si>
  <si>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</si>
  <si>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</si>
  <si>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</si>
  <si>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</si>
  <si>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</si>
  <si>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</si>
  <si>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Сумма (тысяч рублей)</t>
  </si>
  <si>
    <t>Всего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</si>
  <si>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</si>
  <si>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</si>
  <si>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</si>
  <si>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</si>
  <si>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</si>
  <si>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</si>
  <si>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</si>
  <si>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</si>
  <si>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</si>
  <si>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</si>
  <si>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</si>
  <si>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</si>
  <si>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</si>
  <si>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</si>
  <si>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</si>
  <si>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</si>
  <si>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</si>
  <si>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</si>
  <si>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</si>
  <si>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</si>
  <si>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</si>
  <si>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</si>
  <si>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</si>
  <si>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</si>
  <si>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</si>
  <si>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</si>
  <si>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</si>
  <si>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</si>
  <si>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</si>
  <si>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</si>
  <si>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</si>
  <si>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</si>
  <si>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</si>
  <si>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</si>
  <si>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</si>
  <si>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</si>
  <si>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</si>
  <si>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</si>
  <si>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</si>
  <si>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99 9 5118</t>
  </si>
  <si>
    <t>99 9 0173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</si>
  <si>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</si>
  <si>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</si>
  <si>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</si>
  <si>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</si>
  <si>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</si>
  <si>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</si>
  <si>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</si>
  <si>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</si>
  <si>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</si>
  <si>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Пособия ,компенсации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</si>
  <si>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</si>
  <si>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2014-2016 годов"</t>
  </si>
  <si>
    <t>Подпрограмма "Сохранение и развитие  культуры, физической культуры и спорта в Скребловском сельском поселении  на 2014-2016 годы 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</si>
  <si>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</si>
  <si>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программы"Устойчивое развитие территории Скребловского сельского поселения на период 2014-2016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</si>
  <si>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</si>
  <si>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</si>
  <si>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</si>
  <si>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</si>
  <si>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</si>
  <si>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</si>
  <si>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</si>
  <si>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</si>
  <si>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</si>
  <si>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"Развитие автомобильных дорог в Скребловском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</si>
  <si>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</si>
  <si>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</si>
  <si>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"Безопасность Скребловского сельского поселения Лужского муниципального района"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</si>
  <si>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2014-2016 годов".</t>
  </si>
  <si>
    <t>Обеспечение мобилизационной и вневойсковой подготовки</t>
  </si>
  <si>
    <t>22 0 0000</t>
  </si>
  <si>
    <t>22 1 0000</t>
  </si>
  <si>
    <t>22 1 0020</t>
  </si>
  <si>
    <t>22 1 0021</t>
  </si>
  <si>
    <t>22 1 0172</t>
  </si>
  <si>
    <t>22 2 0000</t>
  </si>
  <si>
    <t>22 2 0155</t>
  </si>
  <si>
    <t>22 2 0158</t>
  </si>
  <si>
    <t>22 2 0513</t>
  </si>
  <si>
    <t>22 2 0156</t>
  </si>
  <si>
    <t>22 2 0160</t>
  </si>
  <si>
    <t>22 2 0161</t>
  </si>
  <si>
    <t>22 2 0162</t>
  </si>
  <si>
    <t>22 3 0000</t>
  </si>
  <si>
    <t>22 3 0115</t>
  </si>
  <si>
    <t>22 3 0165</t>
  </si>
  <si>
    <t>22 3 0514</t>
  </si>
  <si>
    <t>22 4 0000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</si>
  <si>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</si>
  <si>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</si>
  <si>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</si>
  <si>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</si>
  <si>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</si>
  <si>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</si>
  <si>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</si>
  <si>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</si>
  <si>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</si>
  <si>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</si>
  <si>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</si>
  <si>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</si>
  <si>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</si>
  <si>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</si>
  <si>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22 2 7078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</si>
  <si>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</si>
  <si>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</si>
  <si>
    <t>22 3 7088</t>
  </si>
  <si>
    <t>22 2 7088</t>
  </si>
  <si>
    <t>Реализация проектов местных инициатив граждан , получивших грантовую поддержку в рамках подпрограммы " Развитие автомобильных дорог в Скребловском сельском поселении Лужского муниципального района"</t>
  </si>
  <si>
    <t>Реализация проектов местных инициатив граждан , получивших грантовую поддержку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</si>
  <si>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22 1 7202</t>
  </si>
  <si>
    <t>Капитальный ремонт  и ремонт автомобильных дорог общего пользования местного значения в рамках подпрограммы ""Развитие автомобильных дорог в Скребловском сельском поселении Лужского муниципального района"</t>
  </si>
  <si>
    <t>Выполнение других обязательств муниципального образования, связанных с общегосударственным управлением в рамках непрограммных расходов органов местного самоуправления</t>
  </si>
  <si>
    <t>0501</t>
  </si>
  <si>
    <t>22 2 0025</t>
  </si>
  <si>
    <t>Софинансирование работ по капитальному и текущему ремонту элементов МКД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</si>
  <si>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22 3 7014</t>
  </si>
  <si>
    <t>99 9 0028</t>
  </si>
  <si>
    <t>22 1 7036</t>
  </si>
  <si>
    <t>Обеспечение выплат  стимулирующего характера работникам муниципальных учреждений в рамкахподпрограммы ""Сохранение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</si>
  <si>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22 1 7067</t>
  </si>
  <si>
    <t>Капитальный ремонт объектов  в рамках подпрограммы " Сохранение и развитие культуры , физической культуры и спорта в Скребловском сельском поселении на 2014-201г годы"</t>
  </si>
  <si>
    <t>22 1 0041</t>
  </si>
  <si>
    <t>1105</t>
  </si>
  <si>
    <t>Другие вопросы в области физической культуры и спорта</t>
  </si>
  <si>
    <t>Жилищное хозяйство</t>
  </si>
  <si>
    <t>На поддержку  муниципальных образований Ленинградской области по развитию общественной инфрастуктуры муниципального значения в Ленинградской области в рамках подпрограммы " Сохранение и развитие культуры , физической культуры и спорта в Скребловском сельском поселении на 2014-2016 годы"</t>
  </si>
  <si>
    <t>22 1 0073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</si>
  <si>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</si>
  <si>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22 2 0150</t>
  </si>
  <si>
    <t>Обеспечение мероприятий по капитальному ремонту многоквартирных домов 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</si>
  <si>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На реализацию мероприятий по подготовке  объектов теплоснабжения к отопительному сезону на территории ЛО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</si>
  <si>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На реализацию мероприятий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</si>
  <si>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Прочие мероприятия в области коммунального хозяйства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</si>
  <si>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22 2 0154</t>
  </si>
  <si>
    <t>На поддержку ЖКХ, развитие общественной инфрастуктуры   в рамках подпрограммы ""Сохранение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</si>
  <si>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Прочая закупка товаров, работ и услуг для обеспечения государственных ( муниципальных) нужд</t>
  </si>
  <si>
    <t>Строительство спортивных площадок в поселениях в рамках подпрограммы " Сохранение и развитие культуры , физической культуры и спорта в Скребловском сельском поселении на 2014-201г годы" муниципальной программы "Устойчивое развитие территории Скребловского сельского поселения на период 2014-2016 годов".</t>
  </si>
  <si>
    <t>Проектирование инженерной и транспортной инфрастуктуры на земельных участках, предоставленных членам многодетных семей, молодым специалистам, членам молодых семей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</si>
  <si>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 xml:space="preserve">  Приложение № 4
 к решению Совета депутатов    Скребловского сельского поселения                           
от _____.____.2015г. № ________
</t>
  </si>
  <si>
    <t xml:space="preserve">Расходы бюджета Скребловского сельского поселения за 2014 год по разделам и подразделам классификации расходов бюджета </t>
  </si>
  <si>
    <t>КФСР</t>
  </si>
  <si>
    <t>КЦСР</t>
  </si>
  <si>
    <t>КВР</t>
  </si>
  <si>
    <t>Утверждено по бюджету поселения (тыс. руб.)</t>
  </si>
  <si>
    <t>Исполнено по бюджету поселения (тыс. руб.)</t>
  </si>
  <si>
    <t>Наименование показателя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</si>
</sst>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5" fontId="0" fillId="34" borderId="14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65" fontId="0" fillId="34" borderId="14" xfId="0" applyNumberFormat="1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4" fillId="0" borderId="18" xfId="52" applyNumberFormat="1" applyFont="1" applyBorder="1" applyAlignment="1">
      <alignment horizontal="center" wrapText="1"/>
      <protection/>
    </xf>
    <xf numFmtId="0" fontId="4" fillId="0" borderId="16" xfId="52" applyNumberFormat="1" applyFont="1" applyBorder="1" applyAlignment="1">
      <alignment horizontal="center" wrapText="1"/>
      <protection/>
    </xf>
    <xf numFmtId="0" fontId="10" fillId="35" borderId="19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5" fillId="0" borderId="20" xfId="52" applyNumberFormat="1" applyFont="1" applyBorder="1" applyAlignment="1">
      <alignment horizontal="center" wrapText="1"/>
      <protection/>
    </xf>
    <xf numFmtId="0" fontId="5" fillId="0" borderId="16" xfId="52" applyNumberFormat="1" applyFont="1" applyBorder="1" applyAlignment="1">
      <alignment horizontal="center" wrapText="1"/>
      <protection/>
    </xf>
    <xf numFmtId="0" fontId="5" fillId="35" borderId="21" xfId="52" applyNumberFormat="1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3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3" fillId="0" borderId="31" xfId="0" applyNumberFormat="1" applyFont="1" applyBorder="1" applyAlignment="1">
      <alignment horizontal="right"/>
    </xf>
    <xf numFmtId="165" fontId="0" fillId="0" borderId="31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165" fontId="3" fillId="0" borderId="34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65" fontId="0" fillId="0" borderId="37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3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8" xfId="0" applyBorder="1" applyAlignment="1">
      <alignment wrapText="1"/>
    </xf>
    <xf numFmtId="49" fontId="3" fillId="0" borderId="39" xfId="52" applyNumberFormat="1" applyFont="1" applyBorder="1" applyAlignment="1">
      <alignment horizontal="justify" vertical="center" wrapText="1"/>
      <protection/>
    </xf>
    <xf numFmtId="49" fontId="3" fillId="0" borderId="40" xfId="52" applyNumberFormat="1" applyFont="1" applyBorder="1" applyAlignment="1">
      <alignment horizontal="justify" vertical="center" wrapText="1"/>
      <protection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38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4" fillId="0" borderId="38" xfId="52" applyNumberFormat="1" applyFont="1" applyBorder="1" applyAlignment="1">
      <alignment horizontal="justify" vertical="center" wrapText="1"/>
      <protection/>
    </xf>
    <xf numFmtId="164" fontId="4" fillId="0" borderId="16" xfId="52" applyNumberFormat="1" applyFont="1" applyBorder="1" applyAlignment="1">
      <alignment horizontal="justify" vertical="center" wrapText="1"/>
      <protection/>
    </xf>
    <xf numFmtId="2" fontId="11" fillId="0" borderId="38" xfId="0" applyNumberFormat="1" applyFont="1" applyBorder="1" applyAlignment="1">
      <alignment horizontal="left" vertical="center" wrapText="1"/>
    </xf>
    <xf numFmtId="2" fontId="11" fillId="0" borderId="16" xfId="0" applyNumberFormat="1" applyFont="1" applyBorder="1" applyAlignment="1">
      <alignment horizontal="left" vertical="center" wrapText="1"/>
    </xf>
    <xf numFmtId="49" fontId="8" fillId="33" borderId="41" xfId="52" applyNumberFormat="1" applyFont="1" applyFill="1" applyBorder="1" applyAlignment="1">
      <alignment horizontal="justify" vertical="center" wrapText="1"/>
      <protection/>
    </xf>
    <xf numFmtId="49" fontId="8" fillId="33" borderId="19" xfId="52" applyNumberFormat="1" applyFont="1" applyFill="1" applyBorder="1" applyAlignment="1">
      <alignment horizontal="justify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0" fillId="0" borderId="38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8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49" fontId="5" fillId="0" borderId="39" xfId="52" applyNumberFormat="1" applyFont="1" applyBorder="1" applyAlignment="1">
      <alignment horizontal="justify" vertical="center" wrapText="1"/>
      <protection/>
    </xf>
    <xf numFmtId="49" fontId="5" fillId="0" borderId="40" xfId="52" applyNumberFormat="1" applyFont="1" applyBorder="1" applyAlignment="1">
      <alignment horizontal="justify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0" fillId="0" borderId="54" xfId="0" applyFont="1" applyBorder="1" applyAlignment="1">
      <alignment/>
    </xf>
    <xf numFmtId="2" fontId="4" fillId="0" borderId="38" xfId="52" applyNumberFormat="1" applyFont="1" applyBorder="1" applyAlignment="1">
      <alignment horizontal="justify" vertical="center" wrapText="1"/>
      <protection/>
    </xf>
    <xf numFmtId="2" fontId="4" fillId="0" borderId="16" xfId="52" applyNumberFormat="1" applyFont="1" applyBorder="1" applyAlignment="1">
      <alignment horizontal="justify" vertical="center" wrapText="1"/>
      <protection/>
    </xf>
    <xf numFmtId="164" fontId="4" fillId="0" borderId="38" xfId="52" applyNumberFormat="1" applyFont="1" applyFill="1" applyBorder="1" applyAlignment="1">
      <alignment horizontal="justify" vertical="center" wrapText="1"/>
      <protection/>
    </xf>
    <xf numFmtId="164" fontId="4" fillId="0" borderId="16" xfId="52" applyNumberFormat="1" applyFont="1" applyFill="1" applyBorder="1" applyAlignment="1">
      <alignment horizontal="justify" vertical="center" wrapText="1"/>
      <protection/>
    </xf>
    <xf numFmtId="0" fontId="0" fillId="0" borderId="5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5" fillId="35" borderId="41" xfId="52" applyNumberFormat="1" applyFont="1" applyFill="1" applyBorder="1" applyAlignment="1">
      <alignment vertical="center" wrapText="1"/>
      <protection/>
    </xf>
    <xf numFmtId="49" fontId="5" fillId="35" borderId="19" xfId="52" applyNumberFormat="1" applyFont="1" applyFill="1" applyBorder="1" applyAlignment="1">
      <alignment vertical="center" wrapText="1"/>
      <protection/>
    </xf>
    <xf numFmtId="49" fontId="5" fillId="0" borderId="56" xfId="52" applyNumberFormat="1" applyFont="1" applyBorder="1" applyAlignment="1">
      <alignment horizontal="justify" vertical="center" wrapText="1"/>
      <protection/>
    </xf>
    <xf numFmtId="49" fontId="5" fillId="0" borderId="20" xfId="52" applyNumberFormat="1" applyFont="1" applyBorder="1" applyAlignment="1">
      <alignment horizontal="justify" vertical="center" wrapText="1"/>
      <protection/>
    </xf>
    <xf numFmtId="49" fontId="5" fillId="0" borderId="38" xfId="52" applyNumberFormat="1" applyFont="1" applyBorder="1" applyAlignment="1">
      <alignment horizontal="justify" vertical="center" wrapText="1"/>
      <protection/>
    </xf>
    <xf numFmtId="49" fontId="5" fillId="0" borderId="16" xfId="52" applyNumberFormat="1" applyFont="1" applyBorder="1" applyAlignment="1">
      <alignment horizontal="justify" vertical="center" wrapText="1"/>
      <protection/>
    </xf>
    <xf numFmtId="49" fontId="3" fillId="0" borderId="39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5" fillId="33" borderId="39" xfId="52" applyNumberFormat="1" applyFont="1" applyFill="1" applyBorder="1" applyAlignment="1">
      <alignment horizontal="justify" vertical="center" wrapText="1"/>
      <protection/>
    </xf>
    <xf numFmtId="49" fontId="5" fillId="33" borderId="40" xfId="52" applyNumberFormat="1" applyFont="1" applyFill="1" applyBorder="1" applyAlignment="1">
      <alignment horizontal="justify" vertical="center" wrapText="1"/>
      <protection/>
    </xf>
    <xf numFmtId="49" fontId="0" fillId="0" borderId="39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R180"/>
  <sheetViews>
    <sheetView tabSelected="1" zoomScalePageLayoutView="0" workbookViewId="0" topLeftCell="A175">
      <selection activeCell="B8" sqref="B8:H8"/>
    </sheetView>
  </sheetViews>
  <sheetFormatPr defaultColWidth="9.140625" defaultRowHeight="12.75"/>
  <cols>
    <col min="1" max="1" width="2.8515625" style="0" customWidth="1"/>
    <col min="2" max="7" width="9.140625" style="1" customWidth="1"/>
    <col min="8" max="8" width="10.00390625" style="1" customWidth="1"/>
    <col min="9" max="9" width="10.421875" style="1" customWidth="1"/>
    <col min="10" max="10" width="7.140625" style="1" customWidth="1"/>
    <col min="11" max="11" width="6.140625" style="1" customWidth="1"/>
    <col min="12" max="12" width="9.8515625" style="1" hidden="1" customWidth="1"/>
    <col min="13" max="13" width="12.00390625" style="1" customWidth="1"/>
    <col min="14" max="14" width="11.7109375" style="1" customWidth="1"/>
    <col min="15" max="252" width="9.140625" style="1" customWidth="1"/>
  </cols>
  <sheetData>
    <row r="2" spans="6:13" ht="35.25" customHeight="1">
      <c r="F2" s="86" t="s">
        <v>159</v>
      </c>
      <c r="G2" s="86"/>
      <c r="H2" s="86"/>
      <c r="I2" s="86"/>
      <c r="J2" s="86"/>
      <c r="K2" s="86"/>
      <c r="L2" s="86"/>
      <c r="M2" s="86"/>
    </row>
    <row r="3" spans="2:252" ht="36" customHeight="1">
      <c r="B3" s="125" t="s">
        <v>160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IR3"/>
    </row>
    <row r="4" spans="2:12" ht="18.75" customHeight="1" thickBo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4" ht="48" customHeight="1">
      <c r="B5" s="128" t="s">
        <v>166</v>
      </c>
      <c r="C5" s="129"/>
      <c r="D5" s="129"/>
      <c r="E5" s="129"/>
      <c r="F5" s="129"/>
      <c r="G5" s="129"/>
      <c r="H5" s="129"/>
      <c r="I5" s="52" t="s">
        <v>161</v>
      </c>
      <c r="J5" s="52" t="s">
        <v>162</v>
      </c>
      <c r="K5" s="52" t="s">
        <v>163</v>
      </c>
      <c r="L5" s="13" t="s">
        <v>18</v>
      </c>
      <c r="M5" s="72" t="s">
        <v>164</v>
      </c>
      <c r="N5" s="73" t="s">
        <v>165</v>
      </c>
    </row>
    <row r="6" spans="2:14" ht="13.5" thickBot="1">
      <c r="B6" s="123">
        <v>1</v>
      </c>
      <c r="C6" s="124"/>
      <c r="D6" s="124"/>
      <c r="E6" s="124"/>
      <c r="F6" s="124"/>
      <c r="G6" s="124"/>
      <c r="H6" s="124"/>
      <c r="I6" s="54">
        <v>2</v>
      </c>
      <c r="J6" s="55">
        <v>3</v>
      </c>
      <c r="K6" s="55">
        <v>4</v>
      </c>
      <c r="L6" s="55">
        <v>5</v>
      </c>
      <c r="M6" s="54">
        <v>5</v>
      </c>
      <c r="N6" s="60">
        <v>6</v>
      </c>
    </row>
    <row r="7" spans="2:14" ht="21" customHeight="1" thickBot="1">
      <c r="B7" s="130" t="s">
        <v>19</v>
      </c>
      <c r="C7" s="131"/>
      <c r="D7" s="131"/>
      <c r="E7" s="131"/>
      <c r="F7" s="131"/>
      <c r="G7" s="131"/>
      <c r="H7" s="131"/>
      <c r="I7" s="56"/>
      <c r="J7" s="57"/>
      <c r="K7" s="57"/>
      <c r="L7" s="58" t="e">
        <f>L8+L108+L123</f>
        <v>#REF!</v>
      </c>
      <c r="M7" s="61">
        <f>M8+M108+M123</f>
        <v>29084.499999999996</v>
      </c>
      <c r="N7" s="59">
        <f>N8+N108+N123</f>
        <v>27812.9</v>
      </c>
    </row>
    <row r="8" spans="2:16" ht="42.75" customHeight="1" thickBot="1">
      <c r="B8" s="126" t="s">
        <v>72</v>
      </c>
      <c r="C8" s="127"/>
      <c r="D8" s="127"/>
      <c r="E8" s="127"/>
      <c r="F8" s="127"/>
      <c r="G8" s="127"/>
      <c r="H8" s="127"/>
      <c r="I8" s="48" t="s">
        <v>91</v>
      </c>
      <c r="J8" s="49"/>
      <c r="K8" s="49"/>
      <c r="L8" s="50" t="e">
        <f>L9+L43+L88+L104</f>
        <v>#REF!</v>
      </c>
      <c r="M8" s="62">
        <f>M9+M43+M88+M104</f>
        <v>21355.799999999996</v>
      </c>
      <c r="N8" s="51">
        <f>N9+N43+N88+N104</f>
        <v>20221.4</v>
      </c>
      <c r="P8" s="47"/>
    </row>
    <row r="9" spans="2:14" ht="41.25" customHeight="1">
      <c r="B9" s="132" t="s">
        <v>73</v>
      </c>
      <c r="C9" s="133"/>
      <c r="D9" s="133"/>
      <c r="E9" s="133"/>
      <c r="F9" s="133"/>
      <c r="G9" s="133"/>
      <c r="H9" s="133"/>
      <c r="I9" s="46" t="s">
        <v>92</v>
      </c>
      <c r="J9" s="3"/>
      <c r="K9" s="3"/>
      <c r="L9" s="6" t="e">
        <f>L10+L17+L25+L40+#REF!+#REF!+L22</f>
        <v>#REF!</v>
      </c>
      <c r="M9" s="63">
        <f>M10+M17+M25+M40+M22+M28+M31+M34+M37</f>
        <v>8373.1</v>
      </c>
      <c r="N9" s="75">
        <f>N10+N17+N25+N40+N22+N28+N31+N34+N37</f>
        <v>8273.1</v>
      </c>
    </row>
    <row r="10" spans="2:14" ht="77.25" customHeight="1">
      <c r="B10" s="96" t="s">
        <v>75</v>
      </c>
      <c r="C10" s="97"/>
      <c r="D10" s="97"/>
      <c r="E10" s="97"/>
      <c r="F10" s="97"/>
      <c r="G10" s="97"/>
      <c r="H10" s="97"/>
      <c r="I10" s="25" t="s">
        <v>93</v>
      </c>
      <c r="J10" s="2"/>
      <c r="K10" s="2"/>
      <c r="L10" s="5" t="e">
        <f>L11+L13+#REF!+L15+#REF!</f>
        <v>#REF!</v>
      </c>
      <c r="M10" s="64">
        <f>M11+M13+M15</f>
        <v>2353</v>
      </c>
      <c r="N10" s="76">
        <f>N11+N13+N15</f>
        <v>2289.9</v>
      </c>
    </row>
    <row r="11" spans="2:14" ht="27.75" customHeight="1">
      <c r="B11" s="87" t="s">
        <v>20</v>
      </c>
      <c r="C11" s="88"/>
      <c r="D11" s="88"/>
      <c r="E11" s="88"/>
      <c r="F11" s="88"/>
      <c r="G11" s="88"/>
      <c r="H11" s="88"/>
      <c r="I11" s="27" t="s">
        <v>93</v>
      </c>
      <c r="J11" s="2">
        <v>111</v>
      </c>
      <c r="K11" s="4"/>
      <c r="L11" s="5">
        <f>L12</f>
        <v>1084</v>
      </c>
      <c r="M11" s="64">
        <f>M12</f>
        <v>1243</v>
      </c>
      <c r="N11" s="76">
        <f>N12</f>
        <v>1197.4</v>
      </c>
    </row>
    <row r="12" spans="2:14" ht="19.5" customHeight="1">
      <c r="B12" s="87" t="s">
        <v>62</v>
      </c>
      <c r="C12" s="88"/>
      <c r="D12" s="88"/>
      <c r="E12" s="88"/>
      <c r="F12" s="88"/>
      <c r="G12" s="88"/>
      <c r="H12" s="88"/>
      <c r="I12" s="27" t="s">
        <v>93</v>
      </c>
      <c r="J12" s="2">
        <v>111</v>
      </c>
      <c r="K12" s="4" t="s">
        <v>21</v>
      </c>
      <c r="L12" s="5">
        <v>1084</v>
      </c>
      <c r="M12" s="64">
        <v>1243</v>
      </c>
      <c r="N12" s="53">
        <v>1197.4</v>
      </c>
    </row>
    <row r="13" spans="2:14" ht="27.75" customHeight="1">
      <c r="B13" s="87" t="s">
        <v>50</v>
      </c>
      <c r="C13" s="88"/>
      <c r="D13" s="88"/>
      <c r="E13" s="88"/>
      <c r="F13" s="88"/>
      <c r="G13" s="88"/>
      <c r="H13" s="88"/>
      <c r="I13" s="27" t="s">
        <v>93</v>
      </c>
      <c r="J13" s="2">
        <v>112</v>
      </c>
      <c r="K13" s="4"/>
      <c r="L13" s="5">
        <f>L14</f>
        <v>10</v>
      </c>
      <c r="M13" s="64">
        <f>M14</f>
        <v>5</v>
      </c>
      <c r="N13" s="76">
        <f>N14</f>
        <v>0</v>
      </c>
    </row>
    <row r="14" spans="2:14" ht="19.5" customHeight="1">
      <c r="B14" s="87" t="s">
        <v>62</v>
      </c>
      <c r="C14" s="88"/>
      <c r="D14" s="88"/>
      <c r="E14" s="88"/>
      <c r="F14" s="88"/>
      <c r="G14" s="88"/>
      <c r="H14" s="88"/>
      <c r="I14" s="27" t="s">
        <v>93</v>
      </c>
      <c r="J14" s="2">
        <v>112</v>
      </c>
      <c r="K14" s="4" t="s">
        <v>21</v>
      </c>
      <c r="L14" s="5">
        <v>10</v>
      </c>
      <c r="M14" s="64">
        <v>5</v>
      </c>
      <c r="N14" s="53">
        <v>0</v>
      </c>
    </row>
    <row r="15" spans="2:14" ht="28.5" customHeight="1">
      <c r="B15" s="87" t="s">
        <v>23</v>
      </c>
      <c r="C15" s="88"/>
      <c r="D15" s="88"/>
      <c r="E15" s="88"/>
      <c r="F15" s="88"/>
      <c r="G15" s="88"/>
      <c r="H15" s="88"/>
      <c r="I15" s="27" t="s">
        <v>93</v>
      </c>
      <c r="J15" s="2">
        <v>244</v>
      </c>
      <c r="K15" s="4"/>
      <c r="L15" s="5">
        <f>L16</f>
        <v>142</v>
      </c>
      <c r="M15" s="64">
        <f>M16</f>
        <v>1105</v>
      </c>
      <c r="N15" s="76">
        <f>N16</f>
        <v>1092.5</v>
      </c>
    </row>
    <row r="16" spans="2:14" ht="14.25" customHeight="1">
      <c r="B16" s="87" t="s">
        <v>22</v>
      </c>
      <c r="C16" s="88"/>
      <c r="D16" s="88"/>
      <c r="E16" s="88"/>
      <c r="F16" s="88"/>
      <c r="G16" s="88"/>
      <c r="H16" s="88"/>
      <c r="I16" s="27" t="s">
        <v>93</v>
      </c>
      <c r="J16" s="2">
        <v>244</v>
      </c>
      <c r="K16" s="4" t="s">
        <v>21</v>
      </c>
      <c r="L16" s="5">
        <v>142</v>
      </c>
      <c r="M16" s="64">
        <v>1105</v>
      </c>
      <c r="N16" s="53">
        <v>1092.5</v>
      </c>
    </row>
    <row r="17" spans="2:14" ht="65.25" customHeight="1">
      <c r="B17" s="87" t="s">
        <v>74</v>
      </c>
      <c r="C17" s="88"/>
      <c r="D17" s="88"/>
      <c r="E17" s="88"/>
      <c r="F17" s="88"/>
      <c r="G17" s="88"/>
      <c r="H17" s="88"/>
      <c r="I17" s="25" t="s">
        <v>94</v>
      </c>
      <c r="J17" s="2"/>
      <c r="K17" s="2"/>
      <c r="L17" s="5" t="e">
        <f>L18+#REF!+L20</f>
        <v>#REF!</v>
      </c>
      <c r="M17" s="64">
        <f>M18+M20</f>
        <v>944</v>
      </c>
      <c r="N17" s="76">
        <f>N18+N20</f>
        <v>925.7</v>
      </c>
    </row>
    <row r="18" spans="2:14" ht="27" customHeight="1">
      <c r="B18" s="87" t="s">
        <v>20</v>
      </c>
      <c r="C18" s="88"/>
      <c r="D18" s="88"/>
      <c r="E18" s="88"/>
      <c r="F18" s="88"/>
      <c r="G18" s="88"/>
      <c r="H18" s="88"/>
      <c r="I18" s="27" t="s">
        <v>94</v>
      </c>
      <c r="J18" s="2">
        <v>111</v>
      </c>
      <c r="K18" s="4"/>
      <c r="L18" s="5">
        <f>L19</f>
        <v>407</v>
      </c>
      <c r="M18" s="64">
        <f>M19</f>
        <v>568</v>
      </c>
      <c r="N18" s="76">
        <f>N19</f>
        <v>561.9</v>
      </c>
    </row>
    <row r="19" spans="2:14" ht="16.5" customHeight="1">
      <c r="B19" s="87" t="s">
        <v>61</v>
      </c>
      <c r="C19" s="88"/>
      <c r="D19" s="88"/>
      <c r="E19" s="88"/>
      <c r="F19" s="88"/>
      <c r="G19" s="88"/>
      <c r="H19" s="88"/>
      <c r="I19" s="27" t="s">
        <v>94</v>
      </c>
      <c r="J19" s="2">
        <v>111</v>
      </c>
      <c r="K19" s="4" t="s">
        <v>21</v>
      </c>
      <c r="L19" s="5">
        <v>407</v>
      </c>
      <c r="M19" s="64">
        <v>568</v>
      </c>
      <c r="N19" s="53">
        <v>561.9</v>
      </c>
    </row>
    <row r="20" spans="2:14" ht="29.25" customHeight="1">
      <c r="B20" s="87" t="s">
        <v>23</v>
      </c>
      <c r="C20" s="88"/>
      <c r="D20" s="88"/>
      <c r="E20" s="88"/>
      <c r="F20" s="88"/>
      <c r="G20" s="88"/>
      <c r="H20" s="88"/>
      <c r="I20" s="27" t="s">
        <v>94</v>
      </c>
      <c r="J20" s="2">
        <v>244</v>
      </c>
      <c r="K20" s="4"/>
      <c r="L20" s="5">
        <f>L21</f>
        <v>5</v>
      </c>
      <c r="M20" s="64">
        <f>M21</f>
        <v>376</v>
      </c>
      <c r="N20" s="76">
        <f>N21</f>
        <v>363.8</v>
      </c>
    </row>
    <row r="21" spans="2:14" ht="16.5" customHeight="1">
      <c r="B21" s="87" t="s">
        <v>63</v>
      </c>
      <c r="C21" s="88"/>
      <c r="D21" s="88"/>
      <c r="E21" s="88"/>
      <c r="F21" s="88"/>
      <c r="G21" s="88"/>
      <c r="H21" s="88"/>
      <c r="I21" s="27" t="s">
        <v>94</v>
      </c>
      <c r="J21" s="2">
        <v>244</v>
      </c>
      <c r="K21" s="4" t="s">
        <v>21</v>
      </c>
      <c r="L21" s="5">
        <v>5</v>
      </c>
      <c r="M21" s="64">
        <v>376</v>
      </c>
      <c r="N21" s="53">
        <v>363.8</v>
      </c>
    </row>
    <row r="22" spans="2:14" ht="66.75" customHeight="1">
      <c r="B22" s="87" t="s">
        <v>76</v>
      </c>
      <c r="C22" s="88"/>
      <c r="D22" s="88"/>
      <c r="E22" s="88"/>
      <c r="F22" s="88"/>
      <c r="G22" s="88"/>
      <c r="H22" s="88"/>
      <c r="I22" s="25" t="s">
        <v>95</v>
      </c>
      <c r="J22" s="2"/>
      <c r="K22" s="2"/>
      <c r="L22" s="5">
        <f aca="true" t="shared" si="0" ref="L22:N23">L23</f>
        <v>10</v>
      </c>
      <c r="M22" s="64">
        <f t="shared" si="0"/>
        <v>155</v>
      </c>
      <c r="N22" s="76">
        <f t="shared" si="0"/>
        <v>136.6</v>
      </c>
    </row>
    <row r="23" spans="2:14" ht="27.75" customHeight="1">
      <c r="B23" s="87" t="s">
        <v>23</v>
      </c>
      <c r="C23" s="88"/>
      <c r="D23" s="88"/>
      <c r="E23" s="88"/>
      <c r="F23" s="88"/>
      <c r="G23" s="88"/>
      <c r="H23" s="88"/>
      <c r="I23" s="24" t="s">
        <v>95</v>
      </c>
      <c r="J23" s="2">
        <v>244</v>
      </c>
      <c r="K23" s="4"/>
      <c r="L23" s="5">
        <f t="shared" si="0"/>
        <v>10</v>
      </c>
      <c r="M23" s="64">
        <f t="shared" si="0"/>
        <v>155</v>
      </c>
      <c r="N23" s="76">
        <f t="shared" si="0"/>
        <v>136.6</v>
      </c>
    </row>
    <row r="24" spans="2:14" ht="16.5" customHeight="1">
      <c r="B24" s="87" t="s">
        <v>22</v>
      </c>
      <c r="C24" s="88"/>
      <c r="D24" s="88"/>
      <c r="E24" s="88"/>
      <c r="F24" s="88"/>
      <c r="G24" s="88"/>
      <c r="H24" s="88"/>
      <c r="I24" s="24" t="s">
        <v>95</v>
      </c>
      <c r="J24" s="2">
        <v>244</v>
      </c>
      <c r="K24" s="4" t="s">
        <v>21</v>
      </c>
      <c r="L24" s="5">
        <v>10</v>
      </c>
      <c r="M24" s="64">
        <v>155</v>
      </c>
      <c r="N24" s="53">
        <v>136.6</v>
      </c>
    </row>
    <row r="25" spans="2:14" ht="70.5" customHeight="1">
      <c r="B25" s="112" t="s">
        <v>155</v>
      </c>
      <c r="C25" s="113"/>
      <c r="D25" s="113"/>
      <c r="E25" s="113"/>
      <c r="F25" s="113"/>
      <c r="G25" s="113"/>
      <c r="H25" s="113"/>
      <c r="I25" s="44" t="str">
        <f>I26</f>
        <v>22 1 0073</v>
      </c>
      <c r="J25" s="2"/>
      <c r="K25" s="2"/>
      <c r="L25" s="5" t="e">
        <f>L26+#REF!</f>
        <v>#REF!</v>
      </c>
      <c r="M25" s="64">
        <f>M26</f>
        <v>188</v>
      </c>
      <c r="N25" s="76">
        <f>N26</f>
        <v>188</v>
      </c>
    </row>
    <row r="26" spans="2:14" ht="28.5" customHeight="1">
      <c r="B26" s="89" t="s">
        <v>156</v>
      </c>
      <c r="C26" s="88"/>
      <c r="D26" s="88"/>
      <c r="E26" s="88"/>
      <c r="F26" s="88"/>
      <c r="G26" s="88"/>
      <c r="H26" s="88"/>
      <c r="I26" s="45" t="str">
        <f>I27</f>
        <v>22 1 0073</v>
      </c>
      <c r="J26" s="2">
        <f>J27</f>
        <v>244</v>
      </c>
      <c r="K26" s="4"/>
      <c r="L26" s="5">
        <f>L27</f>
        <v>100</v>
      </c>
      <c r="M26" s="64">
        <f>M27</f>
        <v>188</v>
      </c>
      <c r="N26" s="76">
        <f>N27</f>
        <v>188</v>
      </c>
    </row>
    <row r="27" spans="2:14" ht="16.5" customHeight="1">
      <c r="B27" s="87" t="s">
        <v>22</v>
      </c>
      <c r="C27" s="88"/>
      <c r="D27" s="88"/>
      <c r="E27" s="88"/>
      <c r="F27" s="88"/>
      <c r="G27" s="88"/>
      <c r="H27" s="88"/>
      <c r="I27" s="45" t="s">
        <v>147</v>
      </c>
      <c r="J27" s="2">
        <v>244</v>
      </c>
      <c r="K27" s="4" t="s">
        <v>21</v>
      </c>
      <c r="L27" s="5">
        <v>100</v>
      </c>
      <c r="M27" s="64">
        <v>188</v>
      </c>
      <c r="N27" s="53">
        <v>188</v>
      </c>
    </row>
    <row r="28" spans="2:14" ht="78" customHeight="1">
      <c r="B28" s="112" t="s">
        <v>139</v>
      </c>
      <c r="C28" s="113"/>
      <c r="D28" s="113"/>
      <c r="E28" s="113"/>
      <c r="F28" s="113"/>
      <c r="G28" s="113"/>
      <c r="H28" s="113"/>
      <c r="I28" s="44" t="str">
        <f>I29</f>
        <v>22 1 7036</v>
      </c>
      <c r="J28" s="2"/>
      <c r="K28" s="2"/>
      <c r="L28" s="5">
        <f aca="true" t="shared" si="1" ref="L28:N29">L29</f>
        <v>10</v>
      </c>
      <c r="M28" s="64">
        <f t="shared" si="1"/>
        <v>333.1</v>
      </c>
      <c r="N28" s="76">
        <f t="shared" si="1"/>
        <v>333.1</v>
      </c>
    </row>
    <row r="29" spans="2:14" ht="27.75" customHeight="1">
      <c r="B29" s="87" t="s">
        <v>20</v>
      </c>
      <c r="C29" s="88"/>
      <c r="D29" s="88"/>
      <c r="E29" s="88"/>
      <c r="F29" s="88"/>
      <c r="G29" s="88"/>
      <c r="H29" s="88"/>
      <c r="I29" s="45" t="str">
        <f>I30</f>
        <v>22 1 7036</v>
      </c>
      <c r="J29" s="2">
        <f>J30</f>
        <v>111</v>
      </c>
      <c r="K29" s="4"/>
      <c r="L29" s="5">
        <f t="shared" si="1"/>
        <v>10</v>
      </c>
      <c r="M29" s="64">
        <f t="shared" si="1"/>
        <v>333.1</v>
      </c>
      <c r="N29" s="76">
        <f t="shared" si="1"/>
        <v>333.1</v>
      </c>
    </row>
    <row r="30" spans="2:14" ht="16.5" customHeight="1">
      <c r="B30" s="87" t="s">
        <v>22</v>
      </c>
      <c r="C30" s="88"/>
      <c r="D30" s="88"/>
      <c r="E30" s="88"/>
      <c r="F30" s="88"/>
      <c r="G30" s="88"/>
      <c r="H30" s="88"/>
      <c r="I30" s="45" t="s">
        <v>138</v>
      </c>
      <c r="J30" s="2">
        <v>111</v>
      </c>
      <c r="K30" s="4" t="s">
        <v>21</v>
      </c>
      <c r="L30" s="5">
        <v>10</v>
      </c>
      <c r="M30" s="64">
        <v>333.1</v>
      </c>
      <c r="N30" s="53">
        <v>333.1</v>
      </c>
    </row>
    <row r="31" spans="2:14" ht="43.5" customHeight="1">
      <c r="B31" s="117" t="s">
        <v>141</v>
      </c>
      <c r="C31" s="113"/>
      <c r="D31" s="113"/>
      <c r="E31" s="113"/>
      <c r="F31" s="113"/>
      <c r="G31" s="113"/>
      <c r="H31" s="113"/>
      <c r="I31" s="44" t="str">
        <f>I32</f>
        <v>22 1 7067</v>
      </c>
      <c r="J31" s="2"/>
      <c r="K31" s="2"/>
      <c r="L31" s="5">
        <f aca="true" t="shared" si="2" ref="L31:N32">L32</f>
        <v>10</v>
      </c>
      <c r="M31" s="64">
        <f t="shared" si="2"/>
        <v>3500</v>
      </c>
      <c r="N31" s="76">
        <f t="shared" si="2"/>
        <v>3500</v>
      </c>
    </row>
    <row r="32" spans="2:14" ht="27.75" customHeight="1">
      <c r="B32" s="89" t="s">
        <v>156</v>
      </c>
      <c r="C32" s="88"/>
      <c r="D32" s="88"/>
      <c r="E32" s="88"/>
      <c r="F32" s="88"/>
      <c r="G32" s="88"/>
      <c r="H32" s="88"/>
      <c r="I32" s="45" t="str">
        <f>I33</f>
        <v>22 1 7067</v>
      </c>
      <c r="J32" s="2">
        <v>244</v>
      </c>
      <c r="K32" s="4"/>
      <c r="L32" s="5">
        <f t="shared" si="2"/>
        <v>10</v>
      </c>
      <c r="M32" s="64">
        <f t="shared" si="2"/>
        <v>3500</v>
      </c>
      <c r="N32" s="76">
        <f t="shared" si="2"/>
        <v>3500</v>
      </c>
    </row>
    <row r="33" spans="2:14" ht="16.5" customHeight="1">
      <c r="B33" s="87" t="s">
        <v>22</v>
      </c>
      <c r="C33" s="88"/>
      <c r="D33" s="88"/>
      <c r="E33" s="88"/>
      <c r="F33" s="88"/>
      <c r="G33" s="88"/>
      <c r="H33" s="88"/>
      <c r="I33" s="45" t="s">
        <v>140</v>
      </c>
      <c r="J33" s="2">
        <v>244</v>
      </c>
      <c r="K33" s="4" t="s">
        <v>21</v>
      </c>
      <c r="L33" s="5">
        <v>10</v>
      </c>
      <c r="M33" s="64">
        <v>3500</v>
      </c>
      <c r="N33" s="53">
        <v>3500</v>
      </c>
    </row>
    <row r="34" spans="2:14" ht="63" customHeight="1">
      <c r="B34" s="117" t="s">
        <v>146</v>
      </c>
      <c r="C34" s="113"/>
      <c r="D34" s="113"/>
      <c r="E34" s="113"/>
      <c r="F34" s="113"/>
      <c r="G34" s="113"/>
      <c r="H34" s="113"/>
      <c r="I34" s="44" t="s">
        <v>130</v>
      </c>
      <c r="J34" s="2"/>
      <c r="K34" s="2"/>
      <c r="L34" s="5">
        <f aca="true" t="shared" si="3" ref="L34:N35">L35</f>
        <v>10</v>
      </c>
      <c r="M34" s="64">
        <f t="shared" si="3"/>
        <v>150</v>
      </c>
      <c r="N34" s="76">
        <f t="shared" si="3"/>
        <v>150</v>
      </c>
    </row>
    <row r="35" spans="2:14" ht="27.75" customHeight="1">
      <c r="B35" s="87" t="s">
        <v>23</v>
      </c>
      <c r="C35" s="88"/>
      <c r="D35" s="88"/>
      <c r="E35" s="88"/>
      <c r="F35" s="88"/>
      <c r="G35" s="88"/>
      <c r="H35" s="88"/>
      <c r="I35" s="45" t="s">
        <v>130</v>
      </c>
      <c r="J35" s="2">
        <v>244</v>
      </c>
      <c r="K35" s="4"/>
      <c r="L35" s="5">
        <f t="shared" si="3"/>
        <v>10</v>
      </c>
      <c r="M35" s="64">
        <f t="shared" si="3"/>
        <v>150</v>
      </c>
      <c r="N35" s="76">
        <f t="shared" si="3"/>
        <v>150</v>
      </c>
    </row>
    <row r="36" spans="2:14" ht="16.5" customHeight="1">
      <c r="B36" s="87" t="s">
        <v>22</v>
      </c>
      <c r="C36" s="88"/>
      <c r="D36" s="88"/>
      <c r="E36" s="88"/>
      <c r="F36" s="88"/>
      <c r="G36" s="88"/>
      <c r="H36" s="88"/>
      <c r="I36" s="45" t="s">
        <v>130</v>
      </c>
      <c r="J36" s="2">
        <v>244</v>
      </c>
      <c r="K36" s="4" t="s">
        <v>21</v>
      </c>
      <c r="L36" s="5">
        <v>10</v>
      </c>
      <c r="M36" s="64">
        <v>150</v>
      </c>
      <c r="N36" s="53">
        <v>150</v>
      </c>
    </row>
    <row r="37" spans="2:14" ht="67.5" customHeight="1">
      <c r="B37" s="117" t="s">
        <v>146</v>
      </c>
      <c r="C37" s="113"/>
      <c r="D37" s="113"/>
      <c r="E37" s="113"/>
      <c r="F37" s="113"/>
      <c r="G37" s="113"/>
      <c r="H37" s="113"/>
      <c r="I37" s="44" t="s">
        <v>130</v>
      </c>
      <c r="J37" s="2"/>
      <c r="K37" s="2"/>
      <c r="L37" s="5">
        <f aca="true" t="shared" si="4" ref="L37:N38">L38</f>
        <v>10</v>
      </c>
      <c r="M37" s="64">
        <f t="shared" si="4"/>
        <v>700</v>
      </c>
      <c r="N37" s="76">
        <f t="shared" si="4"/>
        <v>700</v>
      </c>
    </row>
    <row r="38" spans="2:14" ht="27.75" customHeight="1">
      <c r="B38" s="87" t="s">
        <v>24</v>
      </c>
      <c r="C38" s="88"/>
      <c r="D38" s="88"/>
      <c r="E38" s="88"/>
      <c r="F38" s="88"/>
      <c r="G38" s="88"/>
      <c r="H38" s="88"/>
      <c r="I38" s="45" t="s">
        <v>130</v>
      </c>
      <c r="J38" s="2">
        <f>J39</f>
        <v>414</v>
      </c>
      <c r="K38" s="4"/>
      <c r="L38" s="5">
        <f t="shared" si="4"/>
        <v>10</v>
      </c>
      <c r="M38" s="64">
        <f t="shared" si="4"/>
        <v>700</v>
      </c>
      <c r="N38" s="76">
        <f t="shared" si="4"/>
        <v>700</v>
      </c>
    </row>
    <row r="39" spans="2:14" ht="16.5" customHeight="1">
      <c r="B39" s="87" t="s">
        <v>144</v>
      </c>
      <c r="C39" s="88"/>
      <c r="D39" s="88"/>
      <c r="E39" s="88"/>
      <c r="F39" s="88"/>
      <c r="G39" s="88"/>
      <c r="H39" s="88"/>
      <c r="I39" s="45" t="s">
        <v>130</v>
      </c>
      <c r="J39" s="2">
        <v>414</v>
      </c>
      <c r="K39" s="4" t="s">
        <v>143</v>
      </c>
      <c r="L39" s="5">
        <v>10</v>
      </c>
      <c r="M39" s="64">
        <v>700</v>
      </c>
      <c r="N39" s="53">
        <v>700</v>
      </c>
    </row>
    <row r="40" spans="2:14" ht="63.75" customHeight="1">
      <c r="B40" s="112" t="s">
        <v>157</v>
      </c>
      <c r="C40" s="113"/>
      <c r="D40" s="113"/>
      <c r="E40" s="113"/>
      <c r="F40" s="113"/>
      <c r="G40" s="113"/>
      <c r="H40" s="113"/>
      <c r="I40" s="44" t="str">
        <f>I41</f>
        <v>22 1 0041</v>
      </c>
      <c r="J40" s="2"/>
      <c r="K40" s="2"/>
      <c r="L40" s="5">
        <f aca="true" t="shared" si="5" ref="L40:N41">L41</f>
        <v>10</v>
      </c>
      <c r="M40" s="64">
        <f t="shared" si="5"/>
        <v>50</v>
      </c>
      <c r="N40" s="76">
        <f t="shared" si="5"/>
        <v>49.8</v>
      </c>
    </row>
    <row r="41" spans="2:14" ht="27.75" customHeight="1">
      <c r="B41" s="87" t="s">
        <v>24</v>
      </c>
      <c r="C41" s="88"/>
      <c r="D41" s="88"/>
      <c r="E41" s="88"/>
      <c r="F41" s="88"/>
      <c r="G41" s="88"/>
      <c r="H41" s="88"/>
      <c r="I41" s="45" t="str">
        <f>I42</f>
        <v>22 1 0041</v>
      </c>
      <c r="J41" s="2">
        <f>J42</f>
        <v>414</v>
      </c>
      <c r="K41" s="4"/>
      <c r="L41" s="5">
        <f t="shared" si="5"/>
        <v>10</v>
      </c>
      <c r="M41" s="64">
        <f t="shared" si="5"/>
        <v>50</v>
      </c>
      <c r="N41" s="76">
        <f t="shared" si="5"/>
        <v>49.8</v>
      </c>
    </row>
    <row r="42" spans="2:14" ht="16.5" customHeight="1">
      <c r="B42" s="87" t="s">
        <v>144</v>
      </c>
      <c r="C42" s="88"/>
      <c r="D42" s="88"/>
      <c r="E42" s="88"/>
      <c r="F42" s="88"/>
      <c r="G42" s="88"/>
      <c r="H42" s="88"/>
      <c r="I42" s="45" t="s">
        <v>142</v>
      </c>
      <c r="J42" s="2">
        <v>414</v>
      </c>
      <c r="K42" s="4" t="s">
        <v>143</v>
      </c>
      <c r="L42" s="5">
        <v>10</v>
      </c>
      <c r="M42" s="64">
        <v>50</v>
      </c>
      <c r="N42" s="53">
        <v>49.8</v>
      </c>
    </row>
    <row r="43" spans="2:14" ht="38.25" customHeight="1">
      <c r="B43" s="96" t="s">
        <v>77</v>
      </c>
      <c r="C43" s="97"/>
      <c r="D43" s="97"/>
      <c r="E43" s="97"/>
      <c r="F43" s="97"/>
      <c r="G43" s="97"/>
      <c r="H43" s="97"/>
      <c r="I43" s="43" t="s">
        <v>96</v>
      </c>
      <c r="J43" s="2"/>
      <c r="K43" s="2"/>
      <c r="L43" s="7" t="e">
        <f>#REF!+#REF!+L53+L59+L62+L56+L67+#REF!+#REF!+L76+L79+L82</f>
        <v>#REF!</v>
      </c>
      <c r="M43" s="65">
        <f>M44+M47+M50+M53+M56+M59+M62+M67+M70+M73+M76+M79+M82+M85</f>
        <v>8143.7</v>
      </c>
      <c r="N43" s="82">
        <f>N44+N47+N50+N53+N56+N59+N62+N67+N70+N73+N76+N79+N82+N85</f>
        <v>7564.300000000001</v>
      </c>
    </row>
    <row r="44" spans="2:14" ht="51.75" customHeight="1">
      <c r="B44" s="87" t="s">
        <v>135</v>
      </c>
      <c r="C44" s="88"/>
      <c r="D44" s="88"/>
      <c r="E44" s="88"/>
      <c r="F44" s="88"/>
      <c r="G44" s="88"/>
      <c r="H44" s="88"/>
      <c r="I44" s="25" t="s">
        <v>134</v>
      </c>
      <c r="J44" s="2"/>
      <c r="K44" s="2"/>
      <c r="L44" s="5">
        <f aca="true" t="shared" si="6" ref="L44:N45">L45</f>
        <v>78</v>
      </c>
      <c r="M44" s="64">
        <f t="shared" si="6"/>
        <v>250</v>
      </c>
      <c r="N44" s="76">
        <f t="shared" si="6"/>
        <v>244.6</v>
      </c>
    </row>
    <row r="45" spans="2:14" ht="26.25" customHeight="1">
      <c r="B45" s="87" t="s">
        <v>23</v>
      </c>
      <c r="C45" s="88"/>
      <c r="D45" s="88"/>
      <c r="E45" s="88"/>
      <c r="F45" s="88"/>
      <c r="G45" s="88"/>
      <c r="H45" s="88"/>
      <c r="I45" s="27" t="s">
        <v>134</v>
      </c>
      <c r="J45" s="2">
        <v>244</v>
      </c>
      <c r="K45" s="4"/>
      <c r="L45" s="5">
        <f t="shared" si="6"/>
        <v>78</v>
      </c>
      <c r="M45" s="64">
        <f t="shared" si="6"/>
        <v>250</v>
      </c>
      <c r="N45" s="76">
        <f t="shared" si="6"/>
        <v>244.6</v>
      </c>
    </row>
    <row r="46" spans="2:14" ht="19.5" customHeight="1">
      <c r="B46" s="87" t="s">
        <v>145</v>
      </c>
      <c r="C46" s="88"/>
      <c r="D46" s="88"/>
      <c r="E46" s="88"/>
      <c r="F46" s="88"/>
      <c r="G46" s="88"/>
      <c r="H46" s="88"/>
      <c r="I46" s="27" t="s">
        <v>134</v>
      </c>
      <c r="J46" s="2">
        <v>244</v>
      </c>
      <c r="K46" s="4" t="s">
        <v>133</v>
      </c>
      <c r="L46" s="5">
        <v>78</v>
      </c>
      <c r="M46" s="64">
        <v>250</v>
      </c>
      <c r="N46" s="53">
        <v>244.6</v>
      </c>
    </row>
    <row r="47" spans="2:14" ht="54.75" customHeight="1">
      <c r="B47" s="89" t="s">
        <v>150</v>
      </c>
      <c r="C47" s="88"/>
      <c r="D47" s="88"/>
      <c r="E47" s="88"/>
      <c r="F47" s="88"/>
      <c r="G47" s="88"/>
      <c r="H47" s="88"/>
      <c r="I47" s="25" t="s">
        <v>149</v>
      </c>
      <c r="J47" s="2"/>
      <c r="K47" s="2"/>
      <c r="L47" s="5">
        <f aca="true" t="shared" si="7" ref="L47:N48">L48</f>
        <v>78</v>
      </c>
      <c r="M47" s="64">
        <f t="shared" si="7"/>
        <v>252</v>
      </c>
      <c r="N47" s="76">
        <f t="shared" si="7"/>
        <v>251.2</v>
      </c>
    </row>
    <row r="48" spans="2:14" ht="26.25" customHeight="1">
      <c r="B48" s="87" t="s">
        <v>23</v>
      </c>
      <c r="C48" s="88"/>
      <c r="D48" s="88"/>
      <c r="E48" s="88"/>
      <c r="F48" s="88"/>
      <c r="G48" s="88"/>
      <c r="H48" s="88"/>
      <c r="I48" s="27" t="s">
        <v>149</v>
      </c>
      <c r="J48" s="2">
        <v>243</v>
      </c>
      <c r="K48" s="4"/>
      <c r="L48" s="5">
        <f t="shared" si="7"/>
        <v>78</v>
      </c>
      <c r="M48" s="64">
        <f t="shared" si="7"/>
        <v>252</v>
      </c>
      <c r="N48" s="76">
        <f t="shared" si="7"/>
        <v>251.2</v>
      </c>
    </row>
    <row r="49" spans="2:14" ht="19.5" customHeight="1">
      <c r="B49" s="87" t="s">
        <v>145</v>
      </c>
      <c r="C49" s="88"/>
      <c r="D49" s="88"/>
      <c r="E49" s="88"/>
      <c r="F49" s="88"/>
      <c r="G49" s="88"/>
      <c r="H49" s="88"/>
      <c r="I49" s="27" t="s">
        <v>149</v>
      </c>
      <c r="J49" s="2">
        <v>243</v>
      </c>
      <c r="K49" s="4" t="s">
        <v>133</v>
      </c>
      <c r="L49" s="5">
        <v>78</v>
      </c>
      <c r="M49" s="64">
        <v>252</v>
      </c>
      <c r="N49" s="53">
        <v>251.2</v>
      </c>
    </row>
    <row r="50" spans="2:14" ht="81.75" customHeight="1">
      <c r="B50" s="89" t="s">
        <v>153</v>
      </c>
      <c r="C50" s="88"/>
      <c r="D50" s="88"/>
      <c r="E50" s="88"/>
      <c r="F50" s="88"/>
      <c r="G50" s="88"/>
      <c r="H50" s="88"/>
      <c r="I50" s="25" t="str">
        <f>I51</f>
        <v>22 2 0154</v>
      </c>
      <c r="J50" s="2"/>
      <c r="K50" s="2"/>
      <c r="L50" s="5">
        <f aca="true" t="shared" si="8" ref="L50:N51">L51</f>
        <v>78</v>
      </c>
      <c r="M50" s="64">
        <f t="shared" si="8"/>
        <v>230</v>
      </c>
      <c r="N50" s="76">
        <f t="shared" si="8"/>
        <v>228</v>
      </c>
    </row>
    <row r="51" spans="2:14" ht="26.25" customHeight="1">
      <c r="B51" s="87" t="s">
        <v>23</v>
      </c>
      <c r="C51" s="88"/>
      <c r="D51" s="88"/>
      <c r="E51" s="88"/>
      <c r="F51" s="88"/>
      <c r="G51" s="88"/>
      <c r="H51" s="88"/>
      <c r="I51" s="24" t="str">
        <f>I52</f>
        <v>22 2 0154</v>
      </c>
      <c r="J51" s="2">
        <f>J52</f>
        <v>414</v>
      </c>
      <c r="K51" s="4"/>
      <c r="L51" s="5">
        <f t="shared" si="8"/>
        <v>78</v>
      </c>
      <c r="M51" s="64">
        <f t="shared" si="8"/>
        <v>230</v>
      </c>
      <c r="N51" s="76">
        <f t="shared" si="8"/>
        <v>228</v>
      </c>
    </row>
    <row r="52" spans="2:14" ht="16.5" customHeight="1">
      <c r="B52" s="87" t="s">
        <v>28</v>
      </c>
      <c r="C52" s="88"/>
      <c r="D52" s="88"/>
      <c r="E52" s="88"/>
      <c r="F52" s="88"/>
      <c r="G52" s="88"/>
      <c r="H52" s="88"/>
      <c r="I52" s="27" t="s">
        <v>154</v>
      </c>
      <c r="J52" s="2">
        <v>414</v>
      </c>
      <c r="K52" s="4" t="s">
        <v>29</v>
      </c>
      <c r="L52" s="5">
        <v>78</v>
      </c>
      <c r="M52" s="64">
        <v>230</v>
      </c>
      <c r="N52" s="53">
        <v>228</v>
      </c>
    </row>
    <row r="53" spans="2:14" ht="81.75" customHeight="1">
      <c r="B53" s="87" t="s">
        <v>81</v>
      </c>
      <c r="C53" s="88"/>
      <c r="D53" s="88"/>
      <c r="E53" s="88"/>
      <c r="F53" s="88"/>
      <c r="G53" s="88"/>
      <c r="H53" s="88"/>
      <c r="I53" s="25" t="s">
        <v>97</v>
      </c>
      <c r="J53" s="2"/>
      <c r="K53" s="2"/>
      <c r="L53" s="5">
        <f aca="true" t="shared" si="9" ref="L53:N54">L54</f>
        <v>78</v>
      </c>
      <c r="M53" s="64">
        <f t="shared" si="9"/>
        <v>38.1</v>
      </c>
      <c r="N53" s="76">
        <f t="shared" si="9"/>
        <v>38.1</v>
      </c>
    </row>
    <row r="54" spans="2:14" ht="26.25" customHeight="1">
      <c r="B54" s="87" t="s">
        <v>23</v>
      </c>
      <c r="C54" s="88"/>
      <c r="D54" s="88"/>
      <c r="E54" s="88"/>
      <c r="F54" s="88"/>
      <c r="G54" s="88"/>
      <c r="H54" s="88"/>
      <c r="I54" s="24" t="s">
        <v>97</v>
      </c>
      <c r="J54" s="2">
        <v>244</v>
      </c>
      <c r="K54" s="4"/>
      <c r="L54" s="5">
        <f t="shared" si="9"/>
        <v>78</v>
      </c>
      <c r="M54" s="64">
        <f t="shared" si="9"/>
        <v>38.1</v>
      </c>
      <c r="N54" s="76">
        <f t="shared" si="9"/>
        <v>38.1</v>
      </c>
    </row>
    <row r="55" spans="2:14" ht="16.5" customHeight="1">
      <c r="B55" s="87" t="s">
        <v>28</v>
      </c>
      <c r="C55" s="88"/>
      <c r="D55" s="88"/>
      <c r="E55" s="88"/>
      <c r="F55" s="88"/>
      <c r="G55" s="88"/>
      <c r="H55" s="88"/>
      <c r="I55" s="24" t="s">
        <v>97</v>
      </c>
      <c r="J55" s="2">
        <v>244</v>
      </c>
      <c r="K55" s="4" t="s">
        <v>29</v>
      </c>
      <c r="L55" s="5">
        <v>78</v>
      </c>
      <c r="M55" s="64">
        <v>38.1</v>
      </c>
      <c r="N55" s="53">
        <v>38.1</v>
      </c>
    </row>
    <row r="56" spans="2:14" ht="80.25" customHeight="1">
      <c r="B56" s="87" t="s">
        <v>79</v>
      </c>
      <c r="C56" s="88"/>
      <c r="D56" s="88"/>
      <c r="E56" s="88"/>
      <c r="F56" s="88"/>
      <c r="G56" s="88"/>
      <c r="H56" s="88"/>
      <c r="I56" s="25" t="s">
        <v>100</v>
      </c>
      <c r="J56" s="2"/>
      <c r="K56" s="2"/>
      <c r="L56" s="5">
        <f aca="true" t="shared" si="10" ref="L56:N57">L57</f>
        <v>120</v>
      </c>
      <c r="M56" s="64">
        <f t="shared" si="10"/>
        <v>141.1</v>
      </c>
      <c r="N56" s="76">
        <f t="shared" si="10"/>
        <v>141.1</v>
      </c>
    </row>
    <row r="57" spans="2:14" ht="27.75" customHeight="1">
      <c r="B57" s="87" t="s">
        <v>23</v>
      </c>
      <c r="C57" s="88"/>
      <c r="D57" s="88"/>
      <c r="E57" s="88"/>
      <c r="F57" s="88"/>
      <c r="G57" s="88"/>
      <c r="H57" s="88"/>
      <c r="I57" s="24" t="s">
        <v>100</v>
      </c>
      <c r="J57" s="2">
        <v>244</v>
      </c>
      <c r="K57" s="4"/>
      <c r="L57" s="5">
        <f t="shared" si="10"/>
        <v>120</v>
      </c>
      <c r="M57" s="64">
        <f t="shared" si="10"/>
        <v>141.1</v>
      </c>
      <c r="N57" s="76">
        <f t="shared" si="10"/>
        <v>141.1</v>
      </c>
    </row>
    <row r="58" spans="2:14" ht="16.5" customHeight="1">
      <c r="B58" s="87" t="s">
        <v>28</v>
      </c>
      <c r="C58" s="88"/>
      <c r="D58" s="88"/>
      <c r="E58" s="88"/>
      <c r="F58" s="88"/>
      <c r="G58" s="88"/>
      <c r="H58" s="88"/>
      <c r="I58" s="24" t="s">
        <v>100</v>
      </c>
      <c r="J58" s="2">
        <v>244</v>
      </c>
      <c r="K58" s="4" t="s">
        <v>29</v>
      </c>
      <c r="L58" s="5">
        <v>120</v>
      </c>
      <c r="M58" s="64">
        <v>141.1</v>
      </c>
      <c r="N58" s="53">
        <v>141.1</v>
      </c>
    </row>
    <row r="59" spans="2:14" ht="91.5" customHeight="1">
      <c r="B59" s="117" t="s">
        <v>78</v>
      </c>
      <c r="C59" s="113"/>
      <c r="D59" s="113"/>
      <c r="E59" s="113"/>
      <c r="F59" s="113"/>
      <c r="G59" s="113"/>
      <c r="H59" s="113"/>
      <c r="I59" s="25" t="s">
        <v>98</v>
      </c>
      <c r="J59" s="2"/>
      <c r="K59" s="2"/>
      <c r="L59" s="5">
        <f aca="true" t="shared" si="11" ref="L59:N60">L60</f>
        <v>15</v>
      </c>
      <c r="M59" s="64">
        <f t="shared" si="11"/>
        <v>233.8</v>
      </c>
      <c r="N59" s="76">
        <f t="shared" si="11"/>
        <v>233.4</v>
      </c>
    </row>
    <row r="60" spans="2:14" ht="27.75" customHeight="1">
      <c r="B60" s="87" t="s">
        <v>23</v>
      </c>
      <c r="C60" s="88"/>
      <c r="D60" s="88"/>
      <c r="E60" s="88"/>
      <c r="F60" s="88"/>
      <c r="G60" s="88"/>
      <c r="H60" s="88"/>
      <c r="I60" s="24" t="s">
        <v>98</v>
      </c>
      <c r="J60" s="2">
        <v>244</v>
      </c>
      <c r="K60" s="4"/>
      <c r="L60" s="5">
        <f t="shared" si="11"/>
        <v>15</v>
      </c>
      <c r="M60" s="64">
        <f t="shared" si="11"/>
        <v>233.8</v>
      </c>
      <c r="N60" s="76">
        <f t="shared" si="11"/>
        <v>233.4</v>
      </c>
    </row>
    <row r="61" spans="2:14" ht="16.5" customHeight="1">
      <c r="B61" s="87" t="s">
        <v>28</v>
      </c>
      <c r="C61" s="88"/>
      <c r="D61" s="88"/>
      <c r="E61" s="88"/>
      <c r="F61" s="88"/>
      <c r="G61" s="88"/>
      <c r="H61" s="88"/>
      <c r="I61" s="24" t="s">
        <v>98</v>
      </c>
      <c r="J61" s="2">
        <v>244</v>
      </c>
      <c r="K61" s="4" t="s">
        <v>29</v>
      </c>
      <c r="L61" s="5">
        <v>15</v>
      </c>
      <c r="M61" s="64">
        <v>233.8</v>
      </c>
      <c r="N61" s="53">
        <v>233.4</v>
      </c>
    </row>
    <row r="62" spans="2:14" ht="101.25" customHeight="1">
      <c r="B62" s="117" t="s">
        <v>82</v>
      </c>
      <c r="C62" s="113"/>
      <c r="D62" s="113"/>
      <c r="E62" s="113"/>
      <c r="F62" s="113"/>
      <c r="G62" s="113"/>
      <c r="H62" s="113"/>
      <c r="I62" s="44" t="s">
        <v>99</v>
      </c>
      <c r="J62" s="2"/>
      <c r="K62" s="2"/>
      <c r="L62" s="8">
        <f>L63</f>
        <v>5</v>
      </c>
      <c r="M62" s="64">
        <f>M63+M65</f>
        <v>505.2</v>
      </c>
      <c r="N62" s="76">
        <f>N63+N65</f>
        <v>504</v>
      </c>
    </row>
    <row r="63" spans="2:14" ht="27.75" customHeight="1">
      <c r="B63" s="87" t="s">
        <v>23</v>
      </c>
      <c r="C63" s="88"/>
      <c r="D63" s="88"/>
      <c r="E63" s="88"/>
      <c r="F63" s="88"/>
      <c r="G63" s="88"/>
      <c r="H63" s="88"/>
      <c r="I63" s="42" t="s">
        <v>99</v>
      </c>
      <c r="J63" s="2">
        <f>J64</f>
        <v>244</v>
      </c>
      <c r="K63" s="4"/>
      <c r="L63" s="5">
        <f>L64</f>
        <v>5</v>
      </c>
      <c r="M63" s="64">
        <f>M64</f>
        <v>410.2</v>
      </c>
      <c r="N63" s="76">
        <f>N64</f>
        <v>409</v>
      </c>
    </row>
    <row r="64" spans="2:14" ht="16.5" customHeight="1">
      <c r="B64" s="87" t="s">
        <v>28</v>
      </c>
      <c r="C64" s="88"/>
      <c r="D64" s="88"/>
      <c r="E64" s="88"/>
      <c r="F64" s="88"/>
      <c r="G64" s="88"/>
      <c r="H64" s="88"/>
      <c r="I64" s="42" t="s">
        <v>99</v>
      </c>
      <c r="J64" s="2">
        <v>244</v>
      </c>
      <c r="K64" s="4" t="s">
        <v>29</v>
      </c>
      <c r="L64" s="5">
        <v>5</v>
      </c>
      <c r="M64" s="64">
        <v>410.2</v>
      </c>
      <c r="N64" s="53">
        <v>409</v>
      </c>
    </row>
    <row r="65" spans="2:14" ht="27.75" customHeight="1">
      <c r="B65" s="87" t="s">
        <v>24</v>
      </c>
      <c r="C65" s="88"/>
      <c r="D65" s="88"/>
      <c r="E65" s="88"/>
      <c r="F65" s="88"/>
      <c r="G65" s="88"/>
      <c r="H65" s="88"/>
      <c r="I65" s="42" t="s">
        <v>99</v>
      </c>
      <c r="J65" s="2">
        <f>J66</f>
        <v>414</v>
      </c>
      <c r="K65" s="4"/>
      <c r="L65" s="5">
        <f>L66</f>
        <v>5</v>
      </c>
      <c r="M65" s="64">
        <f>M66</f>
        <v>95</v>
      </c>
      <c r="N65" s="76">
        <f>N66</f>
        <v>95</v>
      </c>
    </row>
    <row r="66" spans="2:14" ht="16.5" customHeight="1">
      <c r="B66" s="87" t="s">
        <v>28</v>
      </c>
      <c r="C66" s="88"/>
      <c r="D66" s="88"/>
      <c r="E66" s="88"/>
      <c r="F66" s="88"/>
      <c r="G66" s="88"/>
      <c r="H66" s="88"/>
      <c r="I66" s="42" t="s">
        <v>99</v>
      </c>
      <c r="J66" s="2">
        <v>414</v>
      </c>
      <c r="K66" s="4" t="s">
        <v>29</v>
      </c>
      <c r="L66" s="5">
        <v>5</v>
      </c>
      <c r="M66" s="64">
        <v>95</v>
      </c>
      <c r="N66" s="53">
        <v>95</v>
      </c>
    </row>
    <row r="67" spans="2:14" ht="89.25" customHeight="1">
      <c r="B67" s="89" t="s">
        <v>151</v>
      </c>
      <c r="C67" s="88"/>
      <c r="D67" s="88"/>
      <c r="E67" s="88"/>
      <c r="F67" s="88"/>
      <c r="G67" s="88"/>
      <c r="H67" s="88"/>
      <c r="I67" s="27">
        <f>I68</f>
        <v>2227016</v>
      </c>
      <c r="J67" s="2"/>
      <c r="K67" s="4"/>
      <c r="L67" s="5"/>
      <c r="M67" s="64">
        <f>M68</f>
        <v>600</v>
      </c>
      <c r="N67" s="76">
        <f>N68</f>
        <v>600</v>
      </c>
    </row>
    <row r="68" spans="2:14" ht="24.75" customHeight="1">
      <c r="B68" s="87" t="s">
        <v>23</v>
      </c>
      <c r="C68" s="88"/>
      <c r="D68" s="88"/>
      <c r="E68" s="88"/>
      <c r="F68" s="88"/>
      <c r="G68" s="88"/>
      <c r="H68" s="88"/>
      <c r="I68" s="27">
        <f>I69</f>
        <v>2227016</v>
      </c>
      <c r="J68" s="2"/>
      <c r="K68" s="4"/>
      <c r="L68" s="5"/>
      <c r="M68" s="64">
        <f>M69</f>
        <v>600</v>
      </c>
      <c r="N68" s="76">
        <f>N69</f>
        <v>600</v>
      </c>
    </row>
    <row r="69" spans="2:14" ht="16.5" customHeight="1">
      <c r="B69" s="87" t="s">
        <v>28</v>
      </c>
      <c r="C69" s="88"/>
      <c r="D69" s="88"/>
      <c r="E69" s="88"/>
      <c r="F69" s="88"/>
      <c r="G69" s="88"/>
      <c r="H69" s="88"/>
      <c r="I69" s="24">
        <v>2227016</v>
      </c>
      <c r="J69" s="2">
        <v>244</v>
      </c>
      <c r="K69" s="4" t="s">
        <v>29</v>
      </c>
      <c r="L69" s="5"/>
      <c r="M69" s="64">
        <v>600</v>
      </c>
      <c r="N69" s="53">
        <v>600</v>
      </c>
    </row>
    <row r="70" spans="2:14" ht="89.25" customHeight="1">
      <c r="B70" s="89" t="s">
        <v>152</v>
      </c>
      <c r="C70" s="88"/>
      <c r="D70" s="88"/>
      <c r="E70" s="88"/>
      <c r="F70" s="88"/>
      <c r="G70" s="88"/>
      <c r="H70" s="88"/>
      <c r="I70" s="27">
        <f>I71</f>
        <v>2227018</v>
      </c>
      <c r="J70" s="2"/>
      <c r="K70" s="4"/>
      <c r="L70" s="5"/>
      <c r="M70" s="64">
        <f>M71</f>
        <v>866</v>
      </c>
      <c r="N70" s="76">
        <f>N71</f>
        <v>866</v>
      </c>
    </row>
    <row r="71" spans="2:14" ht="24.75" customHeight="1">
      <c r="B71" s="87" t="s">
        <v>23</v>
      </c>
      <c r="C71" s="88"/>
      <c r="D71" s="88"/>
      <c r="E71" s="88"/>
      <c r="F71" s="88"/>
      <c r="G71" s="88"/>
      <c r="H71" s="88"/>
      <c r="I71" s="27">
        <f>I72</f>
        <v>2227018</v>
      </c>
      <c r="J71" s="2">
        <f>J72</f>
        <v>244</v>
      </c>
      <c r="K71" s="4"/>
      <c r="L71" s="5"/>
      <c r="M71" s="64">
        <f>M72</f>
        <v>866</v>
      </c>
      <c r="N71" s="76">
        <f>N72</f>
        <v>866</v>
      </c>
    </row>
    <row r="72" spans="2:14" ht="16.5" customHeight="1">
      <c r="B72" s="87" t="s">
        <v>28</v>
      </c>
      <c r="C72" s="88"/>
      <c r="D72" s="88"/>
      <c r="E72" s="88"/>
      <c r="F72" s="88"/>
      <c r="G72" s="88"/>
      <c r="H72" s="88"/>
      <c r="I72" s="24">
        <v>2227018</v>
      </c>
      <c r="J72" s="2">
        <v>244</v>
      </c>
      <c r="K72" s="4" t="s">
        <v>29</v>
      </c>
      <c r="L72" s="5"/>
      <c r="M72" s="64">
        <v>866</v>
      </c>
      <c r="N72" s="53">
        <v>866</v>
      </c>
    </row>
    <row r="73" spans="2:14" ht="64.5" customHeight="1">
      <c r="B73" s="106" t="s">
        <v>158</v>
      </c>
      <c r="C73" s="115"/>
      <c r="D73" s="115"/>
      <c r="E73" s="115"/>
      <c r="F73" s="115"/>
      <c r="G73" s="115"/>
      <c r="H73" s="116"/>
      <c r="I73" s="27" t="s">
        <v>123</v>
      </c>
      <c r="J73" s="2"/>
      <c r="K73" s="4"/>
      <c r="L73" s="5"/>
      <c r="M73" s="64">
        <f>M75</f>
        <v>1800</v>
      </c>
      <c r="N73" s="76">
        <f>N75</f>
        <v>1355.7</v>
      </c>
    </row>
    <row r="74" spans="2:14" ht="35.25" customHeight="1">
      <c r="B74" s="114" t="s">
        <v>24</v>
      </c>
      <c r="C74" s="115"/>
      <c r="D74" s="115"/>
      <c r="E74" s="115"/>
      <c r="F74" s="115"/>
      <c r="G74" s="115"/>
      <c r="H74" s="116"/>
      <c r="I74" s="27" t="s">
        <v>123</v>
      </c>
      <c r="J74" s="2">
        <v>414</v>
      </c>
      <c r="K74" s="4"/>
      <c r="L74" s="5"/>
      <c r="M74" s="64">
        <f>M75</f>
        <v>1800</v>
      </c>
      <c r="N74" s="76">
        <f>N75</f>
        <v>1355.7</v>
      </c>
    </row>
    <row r="75" spans="2:14" ht="26.25" customHeight="1">
      <c r="B75" s="114" t="s">
        <v>28</v>
      </c>
      <c r="C75" s="115"/>
      <c r="D75" s="115"/>
      <c r="E75" s="115"/>
      <c r="F75" s="115"/>
      <c r="G75" s="115"/>
      <c r="H75" s="116"/>
      <c r="I75" s="27" t="s">
        <v>123</v>
      </c>
      <c r="J75" s="2">
        <v>414</v>
      </c>
      <c r="K75" s="4" t="s">
        <v>29</v>
      </c>
      <c r="L75" s="5"/>
      <c r="M75" s="64">
        <v>1800</v>
      </c>
      <c r="N75" s="53">
        <v>1355.7</v>
      </c>
    </row>
    <row r="76" spans="2:14" ht="95.25" customHeight="1">
      <c r="B76" s="96" t="s">
        <v>80</v>
      </c>
      <c r="C76" s="97"/>
      <c r="D76" s="97"/>
      <c r="E76" s="97"/>
      <c r="F76" s="97"/>
      <c r="G76" s="97"/>
      <c r="H76" s="97"/>
      <c r="I76" s="24"/>
      <c r="J76" s="2"/>
      <c r="K76" s="4"/>
      <c r="L76" s="5">
        <v>50</v>
      </c>
      <c r="M76" s="64">
        <f>M77</f>
        <v>1530.5</v>
      </c>
      <c r="N76" s="76">
        <f>N77</f>
        <v>1434.1</v>
      </c>
    </row>
    <row r="77" spans="2:14" ht="31.5" customHeight="1">
      <c r="B77" s="87" t="s">
        <v>23</v>
      </c>
      <c r="C77" s="88"/>
      <c r="D77" s="88"/>
      <c r="E77" s="88"/>
      <c r="F77" s="88"/>
      <c r="G77" s="88"/>
      <c r="H77" s="88"/>
      <c r="I77" s="24" t="s">
        <v>101</v>
      </c>
      <c r="J77" s="2">
        <v>244</v>
      </c>
      <c r="K77" s="4"/>
      <c r="L77" s="5">
        <f>L82</f>
        <v>100</v>
      </c>
      <c r="M77" s="64">
        <f>M78</f>
        <v>1530.5</v>
      </c>
      <c r="N77" s="76">
        <f>N78</f>
        <v>1434.1</v>
      </c>
    </row>
    <row r="78" spans="2:14" ht="16.5" customHeight="1">
      <c r="B78" s="87" t="s">
        <v>25</v>
      </c>
      <c r="C78" s="88"/>
      <c r="D78" s="88"/>
      <c r="E78" s="88"/>
      <c r="F78" s="88"/>
      <c r="G78" s="88"/>
      <c r="H78" s="88"/>
      <c r="I78" s="38" t="s">
        <v>101</v>
      </c>
      <c r="J78" s="2">
        <v>244</v>
      </c>
      <c r="K78" s="4" t="s">
        <v>26</v>
      </c>
      <c r="L78" s="5">
        <v>310</v>
      </c>
      <c r="M78" s="64">
        <v>1530.5</v>
      </c>
      <c r="N78" s="53">
        <v>1434.1</v>
      </c>
    </row>
    <row r="79" spans="2:14" ht="77.25" customHeight="1">
      <c r="B79" s="87" t="s">
        <v>83</v>
      </c>
      <c r="C79" s="88"/>
      <c r="D79" s="88"/>
      <c r="E79" s="88"/>
      <c r="F79" s="88"/>
      <c r="G79" s="88"/>
      <c r="H79" s="88"/>
      <c r="I79" s="25" t="s">
        <v>102</v>
      </c>
      <c r="J79" s="2"/>
      <c r="K79" s="2"/>
      <c r="L79" s="5">
        <f aca="true" t="shared" si="12" ref="L79:N80">L80</f>
        <v>10</v>
      </c>
      <c r="M79" s="64">
        <f t="shared" si="12"/>
        <v>15</v>
      </c>
      <c r="N79" s="76">
        <f t="shared" si="12"/>
        <v>14.3</v>
      </c>
    </row>
    <row r="80" spans="2:14" ht="27.75" customHeight="1">
      <c r="B80" s="87" t="s">
        <v>23</v>
      </c>
      <c r="C80" s="88"/>
      <c r="D80" s="88"/>
      <c r="E80" s="88"/>
      <c r="F80" s="88"/>
      <c r="G80" s="88"/>
      <c r="H80" s="88"/>
      <c r="I80" s="24" t="s">
        <v>102</v>
      </c>
      <c r="J80" s="2">
        <v>244</v>
      </c>
      <c r="K80" s="4"/>
      <c r="L80" s="5">
        <f t="shared" si="12"/>
        <v>10</v>
      </c>
      <c r="M80" s="64">
        <f t="shared" si="12"/>
        <v>15</v>
      </c>
      <c r="N80" s="76">
        <f t="shared" si="12"/>
        <v>14.3</v>
      </c>
    </row>
    <row r="81" spans="2:14" ht="16.5" customHeight="1">
      <c r="B81" s="87" t="s">
        <v>25</v>
      </c>
      <c r="C81" s="88"/>
      <c r="D81" s="88"/>
      <c r="E81" s="88"/>
      <c r="F81" s="88"/>
      <c r="G81" s="88"/>
      <c r="H81" s="88"/>
      <c r="I81" s="24" t="s">
        <v>102</v>
      </c>
      <c r="J81" s="2">
        <v>244</v>
      </c>
      <c r="K81" s="4" t="s">
        <v>26</v>
      </c>
      <c r="L81" s="5">
        <v>10</v>
      </c>
      <c r="M81" s="64">
        <v>15</v>
      </c>
      <c r="N81" s="53">
        <v>14.3</v>
      </c>
    </row>
    <row r="82" spans="2:14" ht="78.75" customHeight="1">
      <c r="B82" s="87" t="s">
        <v>84</v>
      </c>
      <c r="C82" s="88"/>
      <c r="D82" s="88"/>
      <c r="E82" s="88"/>
      <c r="F82" s="88"/>
      <c r="G82" s="88"/>
      <c r="H82" s="88"/>
      <c r="I82" s="25" t="s">
        <v>103</v>
      </c>
      <c r="J82" s="2"/>
      <c r="K82" s="2"/>
      <c r="L82" s="5">
        <f aca="true" t="shared" si="13" ref="L82:N83">L83</f>
        <v>100</v>
      </c>
      <c r="M82" s="64">
        <f t="shared" si="13"/>
        <v>1513</v>
      </c>
      <c r="N82" s="76">
        <f t="shared" si="13"/>
        <v>1484.8</v>
      </c>
    </row>
    <row r="83" spans="2:14" ht="27.75" customHeight="1">
      <c r="B83" s="87" t="s">
        <v>23</v>
      </c>
      <c r="C83" s="88"/>
      <c r="D83" s="88"/>
      <c r="E83" s="88"/>
      <c r="F83" s="88"/>
      <c r="G83" s="88"/>
      <c r="H83" s="88"/>
      <c r="I83" s="24" t="s">
        <v>103</v>
      </c>
      <c r="J83" s="2">
        <v>244</v>
      </c>
      <c r="K83" s="4"/>
      <c r="L83" s="5">
        <f t="shared" si="13"/>
        <v>100</v>
      </c>
      <c r="M83" s="64">
        <f t="shared" si="13"/>
        <v>1513</v>
      </c>
      <c r="N83" s="76">
        <f t="shared" si="13"/>
        <v>1484.8</v>
      </c>
    </row>
    <row r="84" spans="2:14" ht="16.5" customHeight="1">
      <c r="B84" s="87" t="s">
        <v>25</v>
      </c>
      <c r="C84" s="88"/>
      <c r="D84" s="88"/>
      <c r="E84" s="88"/>
      <c r="F84" s="88"/>
      <c r="G84" s="88"/>
      <c r="H84" s="88"/>
      <c r="I84" s="24" t="s">
        <v>103</v>
      </c>
      <c r="J84" s="2">
        <v>244</v>
      </c>
      <c r="K84" s="4" t="s">
        <v>26</v>
      </c>
      <c r="L84" s="5">
        <v>100</v>
      </c>
      <c r="M84" s="64">
        <v>1513</v>
      </c>
      <c r="N84" s="53">
        <v>1484.8</v>
      </c>
    </row>
    <row r="85" spans="2:14" ht="75" customHeight="1">
      <c r="B85" s="90" t="s">
        <v>129</v>
      </c>
      <c r="C85" s="91"/>
      <c r="D85" s="91"/>
      <c r="E85" s="91"/>
      <c r="F85" s="91"/>
      <c r="G85" s="91"/>
      <c r="H85" s="91"/>
      <c r="I85" s="25" t="s">
        <v>127</v>
      </c>
      <c r="J85" s="2"/>
      <c r="K85" s="2"/>
      <c r="L85" s="5">
        <f aca="true" t="shared" si="14" ref="L85:N86">L86</f>
        <v>100</v>
      </c>
      <c r="M85" s="64">
        <f t="shared" si="14"/>
        <v>169</v>
      </c>
      <c r="N85" s="76">
        <f t="shared" si="14"/>
        <v>169</v>
      </c>
    </row>
    <row r="86" spans="2:14" ht="27.75" customHeight="1">
      <c r="B86" s="87" t="s">
        <v>23</v>
      </c>
      <c r="C86" s="88"/>
      <c r="D86" s="88"/>
      <c r="E86" s="88"/>
      <c r="F86" s="88"/>
      <c r="G86" s="88"/>
      <c r="H86" s="88"/>
      <c r="I86" s="27" t="s">
        <v>127</v>
      </c>
      <c r="J86" s="2">
        <v>244</v>
      </c>
      <c r="K86" s="4"/>
      <c r="L86" s="5">
        <f t="shared" si="14"/>
        <v>100</v>
      </c>
      <c r="M86" s="64">
        <f t="shared" si="14"/>
        <v>169</v>
      </c>
      <c r="N86" s="76">
        <f t="shared" si="14"/>
        <v>169</v>
      </c>
    </row>
    <row r="87" spans="2:14" ht="16.5" customHeight="1">
      <c r="B87" s="87" t="s">
        <v>25</v>
      </c>
      <c r="C87" s="88"/>
      <c r="D87" s="88"/>
      <c r="E87" s="88"/>
      <c r="F87" s="88"/>
      <c r="G87" s="88"/>
      <c r="H87" s="88"/>
      <c r="I87" s="27" t="s">
        <v>127</v>
      </c>
      <c r="J87" s="2">
        <v>244</v>
      </c>
      <c r="K87" s="4" t="s">
        <v>26</v>
      </c>
      <c r="L87" s="5">
        <v>100</v>
      </c>
      <c r="M87" s="64">
        <v>169</v>
      </c>
      <c r="N87" s="53">
        <v>169</v>
      </c>
    </row>
    <row r="88" spans="2:14" ht="29.25" customHeight="1">
      <c r="B88" s="96" t="s">
        <v>85</v>
      </c>
      <c r="C88" s="97"/>
      <c r="D88" s="97"/>
      <c r="E88" s="97"/>
      <c r="F88" s="97"/>
      <c r="G88" s="97"/>
      <c r="H88" s="97"/>
      <c r="I88" s="43" t="s">
        <v>104</v>
      </c>
      <c r="J88" s="2"/>
      <c r="K88" s="2"/>
      <c r="L88" s="5">
        <f>L89+L92+L95</f>
        <v>347</v>
      </c>
      <c r="M88" s="65">
        <f>M89+M92+M95+M98+M101</f>
        <v>4650.4</v>
      </c>
      <c r="N88" s="82">
        <f>N89+N92+N95+N98+N101</f>
        <v>4195.8</v>
      </c>
    </row>
    <row r="89" spans="2:14" ht="66" customHeight="1">
      <c r="B89" s="98" t="s">
        <v>86</v>
      </c>
      <c r="C89" s="99"/>
      <c r="D89" s="99"/>
      <c r="E89" s="99"/>
      <c r="F89" s="99"/>
      <c r="G89" s="99"/>
      <c r="H89" s="99"/>
      <c r="I89" s="25" t="s">
        <v>105</v>
      </c>
      <c r="J89" s="2"/>
      <c r="K89" s="2"/>
      <c r="L89" s="5">
        <f aca="true" t="shared" si="15" ref="L89:N90">L90</f>
        <v>150</v>
      </c>
      <c r="M89" s="64">
        <f t="shared" si="15"/>
        <v>24</v>
      </c>
      <c r="N89" s="76">
        <f t="shared" si="15"/>
        <v>0</v>
      </c>
    </row>
    <row r="90" spans="2:14" ht="27.75" customHeight="1">
      <c r="B90" s="87" t="s">
        <v>23</v>
      </c>
      <c r="C90" s="88"/>
      <c r="D90" s="88"/>
      <c r="E90" s="88"/>
      <c r="F90" s="88"/>
      <c r="G90" s="88"/>
      <c r="H90" s="88"/>
      <c r="I90" s="27" t="s">
        <v>105</v>
      </c>
      <c r="J90" s="2">
        <v>244</v>
      </c>
      <c r="K90" s="4"/>
      <c r="L90" s="5">
        <f t="shared" si="15"/>
        <v>150</v>
      </c>
      <c r="M90" s="64">
        <f t="shared" si="15"/>
        <v>24</v>
      </c>
      <c r="N90" s="76">
        <f t="shared" si="15"/>
        <v>0</v>
      </c>
    </row>
    <row r="91" spans="2:14" ht="16.5" customHeight="1">
      <c r="B91" s="87" t="s">
        <v>30</v>
      </c>
      <c r="C91" s="88"/>
      <c r="D91" s="88"/>
      <c r="E91" s="88"/>
      <c r="F91" s="88"/>
      <c r="G91" s="88"/>
      <c r="H91" s="88"/>
      <c r="I91" s="27" t="s">
        <v>105</v>
      </c>
      <c r="J91" s="2">
        <v>244</v>
      </c>
      <c r="K91" s="4" t="s">
        <v>31</v>
      </c>
      <c r="L91" s="5">
        <v>150</v>
      </c>
      <c r="M91" s="64">
        <v>24</v>
      </c>
      <c r="N91" s="53">
        <v>0</v>
      </c>
    </row>
    <row r="92" spans="2:14" ht="78.75" customHeight="1">
      <c r="B92" s="98" t="s">
        <v>87</v>
      </c>
      <c r="C92" s="99"/>
      <c r="D92" s="99"/>
      <c r="E92" s="99"/>
      <c r="F92" s="99"/>
      <c r="G92" s="99"/>
      <c r="H92" s="99"/>
      <c r="I92" s="25" t="s">
        <v>106</v>
      </c>
      <c r="J92" s="2"/>
      <c r="K92" s="2"/>
      <c r="L92" s="5">
        <f aca="true" t="shared" si="16" ref="L92:N93">L93</f>
        <v>50</v>
      </c>
      <c r="M92" s="64">
        <f t="shared" si="16"/>
        <v>1912.2</v>
      </c>
      <c r="N92" s="76">
        <f t="shared" si="16"/>
        <v>1484</v>
      </c>
    </row>
    <row r="93" spans="2:14" ht="27.75" customHeight="1">
      <c r="B93" s="87" t="s">
        <v>23</v>
      </c>
      <c r="C93" s="88"/>
      <c r="D93" s="88"/>
      <c r="E93" s="88"/>
      <c r="F93" s="88"/>
      <c r="G93" s="88"/>
      <c r="H93" s="88"/>
      <c r="I93" s="24" t="s">
        <v>106</v>
      </c>
      <c r="J93" s="2">
        <v>244</v>
      </c>
      <c r="K93" s="4"/>
      <c r="L93" s="5">
        <f t="shared" si="16"/>
        <v>50</v>
      </c>
      <c r="M93" s="64">
        <f t="shared" si="16"/>
        <v>1912.2</v>
      </c>
      <c r="N93" s="76">
        <f t="shared" si="16"/>
        <v>1484</v>
      </c>
    </row>
    <row r="94" spans="2:14" ht="16.5" customHeight="1">
      <c r="B94" s="87" t="s">
        <v>30</v>
      </c>
      <c r="C94" s="88"/>
      <c r="D94" s="88"/>
      <c r="E94" s="88"/>
      <c r="F94" s="88"/>
      <c r="G94" s="88"/>
      <c r="H94" s="88"/>
      <c r="I94" s="24" t="s">
        <v>106</v>
      </c>
      <c r="J94" s="2">
        <v>244</v>
      </c>
      <c r="K94" s="4" t="s">
        <v>31</v>
      </c>
      <c r="L94" s="5">
        <v>50</v>
      </c>
      <c r="M94" s="64">
        <v>1912.2</v>
      </c>
      <c r="N94" s="53">
        <v>1484</v>
      </c>
    </row>
    <row r="95" spans="2:14" ht="83.25" customHeight="1">
      <c r="B95" s="136" t="s">
        <v>89</v>
      </c>
      <c r="C95" s="137"/>
      <c r="D95" s="137"/>
      <c r="E95" s="137"/>
      <c r="F95" s="137"/>
      <c r="G95" s="137"/>
      <c r="H95" s="137"/>
      <c r="I95" s="44" t="s">
        <v>107</v>
      </c>
      <c r="J95" s="2"/>
      <c r="K95" s="2"/>
      <c r="L95" s="5">
        <f aca="true" t="shared" si="17" ref="L95:N96">L96</f>
        <v>147</v>
      </c>
      <c r="M95" s="64">
        <f t="shared" si="17"/>
        <v>450</v>
      </c>
      <c r="N95" s="76">
        <f t="shared" si="17"/>
        <v>447.6</v>
      </c>
    </row>
    <row r="96" spans="2:14" ht="29.25" customHeight="1">
      <c r="B96" s="87" t="s">
        <v>27</v>
      </c>
      <c r="C96" s="88"/>
      <c r="D96" s="88"/>
      <c r="E96" s="88"/>
      <c r="F96" s="88"/>
      <c r="G96" s="88"/>
      <c r="H96" s="88"/>
      <c r="I96" s="42" t="s">
        <v>107</v>
      </c>
      <c r="J96" s="2">
        <v>244</v>
      </c>
      <c r="K96" s="4"/>
      <c r="L96" s="5">
        <f t="shared" si="17"/>
        <v>147</v>
      </c>
      <c r="M96" s="64">
        <f t="shared" si="17"/>
        <v>450</v>
      </c>
      <c r="N96" s="76">
        <f t="shared" si="17"/>
        <v>447.6</v>
      </c>
    </row>
    <row r="97" spans="2:14" ht="16.5" customHeight="1">
      <c r="B97" s="87" t="s">
        <v>30</v>
      </c>
      <c r="C97" s="88"/>
      <c r="D97" s="88"/>
      <c r="E97" s="88"/>
      <c r="F97" s="88"/>
      <c r="G97" s="88"/>
      <c r="H97" s="88"/>
      <c r="I97" s="42" t="s">
        <v>107</v>
      </c>
      <c r="J97" s="2">
        <v>244</v>
      </c>
      <c r="K97" s="4" t="s">
        <v>31</v>
      </c>
      <c r="L97" s="5">
        <v>147</v>
      </c>
      <c r="M97" s="64">
        <v>450</v>
      </c>
      <c r="N97" s="53">
        <v>447.6</v>
      </c>
    </row>
    <row r="98" spans="2:14" ht="69" customHeight="1">
      <c r="B98" s="90" t="s">
        <v>131</v>
      </c>
      <c r="C98" s="91"/>
      <c r="D98" s="91"/>
      <c r="E98" s="91"/>
      <c r="F98" s="91"/>
      <c r="G98" s="91"/>
      <c r="H98" s="91"/>
      <c r="I98" s="25" t="s">
        <v>136</v>
      </c>
      <c r="J98" s="21"/>
      <c r="K98" s="21"/>
      <c r="L98" s="22">
        <f aca="true" t="shared" si="18" ref="L98:N99">L99</f>
        <v>30.3</v>
      </c>
      <c r="M98" s="65">
        <f t="shared" si="18"/>
        <v>1391.4</v>
      </c>
      <c r="N98" s="82">
        <f t="shared" si="18"/>
        <v>1391.4</v>
      </c>
    </row>
    <row r="99" spans="2:14" ht="26.25" customHeight="1">
      <c r="B99" s="92" t="s">
        <v>23</v>
      </c>
      <c r="C99" s="93"/>
      <c r="D99" s="93"/>
      <c r="E99" s="93"/>
      <c r="F99" s="93"/>
      <c r="G99" s="93"/>
      <c r="H99" s="93"/>
      <c r="I99" s="27" t="s">
        <v>136</v>
      </c>
      <c r="J99" s="21">
        <v>244</v>
      </c>
      <c r="K99" s="23"/>
      <c r="L99" s="22">
        <f t="shared" si="18"/>
        <v>30.3</v>
      </c>
      <c r="M99" s="66">
        <f t="shared" si="18"/>
        <v>1391.4</v>
      </c>
      <c r="N99" s="83">
        <f t="shared" si="18"/>
        <v>1391.4</v>
      </c>
    </row>
    <row r="100" spans="2:14" ht="16.5" customHeight="1">
      <c r="B100" s="87" t="s">
        <v>30</v>
      </c>
      <c r="C100" s="88"/>
      <c r="D100" s="88"/>
      <c r="E100" s="88"/>
      <c r="F100" s="88"/>
      <c r="G100" s="88"/>
      <c r="H100" s="88"/>
      <c r="I100" s="27" t="s">
        <v>136</v>
      </c>
      <c r="J100" s="21">
        <v>244</v>
      </c>
      <c r="K100" s="23" t="s">
        <v>31</v>
      </c>
      <c r="L100" s="22">
        <v>30.3</v>
      </c>
      <c r="M100" s="66">
        <v>1391.4</v>
      </c>
      <c r="N100" s="53">
        <v>1391.4</v>
      </c>
    </row>
    <row r="101" spans="2:14" ht="58.5" customHeight="1">
      <c r="B101" s="90" t="s">
        <v>128</v>
      </c>
      <c r="C101" s="91"/>
      <c r="D101" s="91"/>
      <c r="E101" s="91"/>
      <c r="F101" s="91"/>
      <c r="G101" s="91"/>
      <c r="H101" s="91"/>
      <c r="I101" s="25" t="s">
        <v>126</v>
      </c>
      <c r="J101" s="21"/>
      <c r="K101" s="21"/>
      <c r="L101" s="22">
        <f aca="true" t="shared" si="19" ref="L101:N102">L102</f>
        <v>30.3</v>
      </c>
      <c r="M101" s="65">
        <f t="shared" si="19"/>
        <v>872.8</v>
      </c>
      <c r="N101" s="82">
        <f t="shared" si="19"/>
        <v>872.8</v>
      </c>
    </row>
    <row r="102" spans="2:14" ht="26.25" customHeight="1">
      <c r="B102" s="92" t="s">
        <v>23</v>
      </c>
      <c r="C102" s="93"/>
      <c r="D102" s="93"/>
      <c r="E102" s="93"/>
      <c r="F102" s="93"/>
      <c r="G102" s="93"/>
      <c r="H102" s="93"/>
      <c r="I102" s="27" t="s">
        <v>126</v>
      </c>
      <c r="J102" s="21">
        <v>244</v>
      </c>
      <c r="K102" s="23"/>
      <c r="L102" s="22">
        <f t="shared" si="19"/>
        <v>30.3</v>
      </c>
      <c r="M102" s="66">
        <f t="shared" si="19"/>
        <v>872.8</v>
      </c>
      <c r="N102" s="83">
        <f t="shared" si="19"/>
        <v>872.8</v>
      </c>
    </row>
    <row r="103" spans="2:14" ht="16.5" customHeight="1">
      <c r="B103" s="87" t="s">
        <v>30</v>
      </c>
      <c r="C103" s="88"/>
      <c r="D103" s="88"/>
      <c r="E103" s="88"/>
      <c r="F103" s="88"/>
      <c r="G103" s="88"/>
      <c r="H103" s="88"/>
      <c r="I103" s="27" t="s">
        <v>126</v>
      </c>
      <c r="J103" s="21">
        <v>244</v>
      </c>
      <c r="K103" s="23" t="s">
        <v>31</v>
      </c>
      <c r="L103" s="22">
        <v>30.3</v>
      </c>
      <c r="M103" s="66">
        <v>872.8</v>
      </c>
      <c r="N103" s="53">
        <v>872.8</v>
      </c>
    </row>
    <row r="104" spans="2:14" ht="27" customHeight="1">
      <c r="B104" s="96" t="s">
        <v>88</v>
      </c>
      <c r="C104" s="97"/>
      <c r="D104" s="97"/>
      <c r="E104" s="97"/>
      <c r="F104" s="97"/>
      <c r="G104" s="97"/>
      <c r="H104" s="97"/>
      <c r="I104" s="43" t="s">
        <v>108</v>
      </c>
      <c r="J104" s="2"/>
      <c r="K104" s="2"/>
      <c r="L104" s="5" t="e">
        <f>#REF!+#REF!+#REF!+L105</f>
        <v>#REF!</v>
      </c>
      <c r="M104" s="65">
        <f aca="true" t="shared" si="20" ref="M104:N106">M105</f>
        <v>188.6</v>
      </c>
      <c r="N104" s="82">
        <f t="shared" si="20"/>
        <v>188.2</v>
      </c>
    </row>
    <row r="105" spans="2:14" ht="65.25" customHeight="1">
      <c r="B105" s="98" t="s">
        <v>148</v>
      </c>
      <c r="C105" s="99"/>
      <c r="D105" s="99"/>
      <c r="E105" s="99"/>
      <c r="F105" s="99"/>
      <c r="G105" s="99"/>
      <c r="H105" s="99"/>
      <c r="I105" s="25" t="s">
        <v>109</v>
      </c>
      <c r="J105" s="2"/>
      <c r="K105" s="2"/>
      <c r="L105" s="5">
        <f>L106</f>
        <v>150</v>
      </c>
      <c r="M105" s="64">
        <f t="shared" si="20"/>
        <v>188.6</v>
      </c>
      <c r="N105" s="76">
        <f t="shared" si="20"/>
        <v>188.2</v>
      </c>
    </row>
    <row r="106" spans="2:14" ht="27.75" customHeight="1">
      <c r="B106" s="87" t="s">
        <v>23</v>
      </c>
      <c r="C106" s="88"/>
      <c r="D106" s="88"/>
      <c r="E106" s="88"/>
      <c r="F106" s="88"/>
      <c r="G106" s="88"/>
      <c r="H106" s="88"/>
      <c r="I106" s="24" t="s">
        <v>109</v>
      </c>
      <c r="J106" s="2">
        <v>244</v>
      </c>
      <c r="K106" s="4"/>
      <c r="L106" s="5">
        <f>L107</f>
        <v>150</v>
      </c>
      <c r="M106" s="64">
        <f t="shared" si="20"/>
        <v>188.6</v>
      </c>
      <c r="N106" s="76">
        <f t="shared" si="20"/>
        <v>188.2</v>
      </c>
    </row>
    <row r="107" spans="2:14" ht="17.25" customHeight="1" thickBot="1">
      <c r="B107" s="138" t="s">
        <v>33</v>
      </c>
      <c r="C107" s="139"/>
      <c r="D107" s="139"/>
      <c r="E107" s="139"/>
      <c r="F107" s="139"/>
      <c r="G107" s="139"/>
      <c r="H107" s="139"/>
      <c r="I107" s="34" t="s">
        <v>109</v>
      </c>
      <c r="J107" s="9">
        <v>244</v>
      </c>
      <c r="K107" s="10" t="s">
        <v>32</v>
      </c>
      <c r="L107" s="11">
        <v>150</v>
      </c>
      <c r="M107" s="67">
        <v>188.6</v>
      </c>
      <c r="N107" s="53">
        <v>188.2</v>
      </c>
    </row>
    <row r="108" spans="2:14" s="12" customFormat="1" ht="21" customHeight="1" thickBot="1">
      <c r="B108" s="140" t="s">
        <v>1</v>
      </c>
      <c r="C108" s="141"/>
      <c r="D108" s="141"/>
      <c r="E108" s="141"/>
      <c r="F108" s="141"/>
      <c r="G108" s="141"/>
      <c r="H108" s="141"/>
      <c r="I108" s="41" t="s">
        <v>0</v>
      </c>
      <c r="J108" s="18"/>
      <c r="K108" s="18"/>
      <c r="L108" s="19" t="e">
        <f>L109+L113+#REF!</f>
        <v>#REF!</v>
      </c>
      <c r="M108" s="68">
        <f>M109+M113</f>
        <v>5156</v>
      </c>
      <c r="N108" s="20">
        <f>N109+N113</f>
        <v>5071.5</v>
      </c>
    </row>
    <row r="109" spans="2:14" ht="24.75" customHeight="1">
      <c r="B109" s="142" t="s">
        <v>3</v>
      </c>
      <c r="C109" s="143"/>
      <c r="D109" s="143"/>
      <c r="E109" s="143"/>
      <c r="F109" s="143"/>
      <c r="G109" s="143"/>
      <c r="H109" s="143"/>
      <c r="I109" s="39" t="s">
        <v>2</v>
      </c>
      <c r="J109" s="3"/>
      <c r="K109" s="3"/>
      <c r="L109" s="6" t="e">
        <f>L110</f>
        <v>#REF!</v>
      </c>
      <c r="M109" s="63">
        <f>M110</f>
        <v>687</v>
      </c>
      <c r="N109" s="75">
        <f>N110</f>
        <v>686.9</v>
      </c>
    </row>
    <row r="110" spans="2:14" ht="42.75" customHeight="1">
      <c r="B110" s="134" t="s">
        <v>5</v>
      </c>
      <c r="C110" s="135"/>
      <c r="D110" s="135"/>
      <c r="E110" s="135"/>
      <c r="F110" s="135"/>
      <c r="G110" s="135"/>
      <c r="H110" s="135"/>
      <c r="I110" s="36" t="s">
        <v>4</v>
      </c>
      <c r="J110" s="2"/>
      <c r="K110" s="2"/>
      <c r="L110" s="5" t="e">
        <f>L111+#REF!</f>
        <v>#REF!</v>
      </c>
      <c r="M110" s="64">
        <f>M111</f>
        <v>687</v>
      </c>
      <c r="N110" s="76">
        <f>N111</f>
        <v>686.9</v>
      </c>
    </row>
    <row r="111" spans="2:14" ht="33" customHeight="1">
      <c r="B111" s="87" t="s">
        <v>36</v>
      </c>
      <c r="C111" s="88"/>
      <c r="D111" s="88"/>
      <c r="E111" s="88"/>
      <c r="F111" s="88"/>
      <c r="G111" s="88"/>
      <c r="H111" s="88"/>
      <c r="I111" s="36" t="s">
        <v>4</v>
      </c>
      <c r="J111" s="2">
        <v>121</v>
      </c>
      <c r="K111" s="4"/>
      <c r="L111" s="5">
        <f>L112</f>
        <v>527.8</v>
      </c>
      <c r="M111" s="64">
        <f>M112</f>
        <v>687</v>
      </c>
      <c r="N111" s="76">
        <f>N112</f>
        <v>686.9</v>
      </c>
    </row>
    <row r="112" spans="2:14" ht="41.25" customHeight="1">
      <c r="B112" s="87" t="s">
        <v>34</v>
      </c>
      <c r="C112" s="88"/>
      <c r="D112" s="88"/>
      <c r="E112" s="88"/>
      <c r="F112" s="88"/>
      <c r="G112" s="88"/>
      <c r="H112" s="88"/>
      <c r="I112" s="36" t="s">
        <v>4</v>
      </c>
      <c r="J112" s="2">
        <v>121</v>
      </c>
      <c r="K112" s="4" t="s">
        <v>35</v>
      </c>
      <c r="L112" s="5">
        <v>527.8</v>
      </c>
      <c r="M112" s="64">
        <v>687</v>
      </c>
      <c r="N112" s="53">
        <v>686.9</v>
      </c>
    </row>
    <row r="113" spans="2:14" ht="27" customHeight="1">
      <c r="B113" s="144" t="s">
        <v>7</v>
      </c>
      <c r="C113" s="145"/>
      <c r="D113" s="145"/>
      <c r="E113" s="145"/>
      <c r="F113" s="145"/>
      <c r="G113" s="145"/>
      <c r="H113" s="145"/>
      <c r="I113" s="40" t="s">
        <v>6</v>
      </c>
      <c r="J113" s="2"/>
      <c r="K113" s="2"/>
      <c r="L113" s="5" t="e">
        <f>L114</f>
        <v>#REF!</v>
      </c>
      <c r="M113" s="65">
        <f>M114</f>
        <v>4469</v>
      </c>
      <c r="N113" s="82">
        <f>N114</f>
        <v>4384.6</v>
      </c>
    </row>
    <row r="114" spans="2:14" ht="41.25" customHeight="1">
      <c r="B114" s="134" t="s">
        <v>9</v>
      </c>
      <c r="C114" s="135"/>
      <c r="D114" s="135"/>
      <c r="E114" s="135"/>
      <c r="F114" s="135"/>
      <c r="G114" s="135"/>
      <c r="H114" s="135"/>
      <c r="I114" s="36" t="s">
        <v>8</v>
      </c>
      <c r="J114" s="2"/>
      <c r="K114" s="2"/>
      <c r="L114" s="5" t="e">
        <f>L115+L117+#REF!+#REF!+L119+#REF!+L121</f>
        <v>#REF!</v>
      </c>
      <c r="M114" s="64">
        <f>M115+M117+M119+M121</f>
        <v>4469</v>
      </c>
      <c r="N114" s="76">
        <f>N115+N117+N119+N121</f>
        <v>4384.6</v>
      </c>
    </row>
    <row r="115" spans="2:14" ht="33" customHeight="1">
      <c r="B115" s="87" t="s">
        <v>36</v>
      </c>
      <c r="C115" s="88"/>
      <c r="D115" s="88"/>
      <c r="E115" s="88"/>
      <c r="F115" s="88"/>
      <c r="G115" s="88"/>
      <c r="H115" s="88"/>
      <c r="I115" s="36" t="s">
        <v>8</v>
      </c>
      <c r="J115" s="2">
        <v>121</v>
      </c>
      <c r="K115" s="4"/>
      <c r="L115" s="5">
        <f>L116</f>
        <v>1003</v>
      </c>
      <c r="M115" s="64">
        <f>M116</f>
        <v>3146</v>
      </c>
      <c r="N115" s="76">
        <f>N116</f>
        <v>3135</v>
      </c>
    </row>
    <row r="116" spans="2:14" ht="41.25" customHeight="1">
      <c r="B116" s="87" t="s">
        <v>34</v>
      </c>
      <c r="C116" s="88"/>
      <c r="D116" s="88"/>
      <c r="E116" s="88"/>
      <c r="F116" s="88"/>
      <c r="G116" s="88"/>
      <c r="H116" s="88"/>
      <c r="I116" s="36" t="s">
        <v>8</v>
      </c>
      <c r="J116" s="2">
        <v>121</v>
      </c>
      <c r="K116" s="4" t="s">
        <v>35</v>
      </c>
      <c r="L116" s="5">
        <v>1003</v>
      </c>
      <c r="M116" s="64">
        <v>3146</v>
      </c>
      <c r="N116" s="76">
        <v>3135</v>
      </c>
    </row>
    <row r="117" spans="2:14" ht="33" customHeight="1">
      <c r="B117" s="87" t="s">
        <v>37</v>
      </c>
      <c r="C117" s="88"/>
      <c r="D117" s="88"/>
      <c r="E117" s="88"/>
      <c r="F117" s="88"/>
      <c r="G117" s="88"/>
      <c r="H117" s="88"/>
      <c r="I117" s="36" t="s">
        <v>8</v>
      </c>
      <c r="J117" s="2">
        <v>122</v>
      </c>
      <c r="K117" s="4"/>
      <c r="L117" s="5">
        <f>L118</f>
        <v>30.2</v>
      </c>
      <c r="M117" s="64">
        <f>M118</f>
        <v>5</v>
      </c>
      <c r="N117" s="76">
        <f>N118</f>
        <v>1.5</v>
      </c>
    </row>
    <row r="118" spans="2:14" ht="41.25" customHeight="1">
      <c r="B118" s="87" t="s">
        <v>34</v>
      </c>
      <c r="C118" s="88"/>
      <c r="D118" s="88"/>
      <c r="E118" s="88"/>
      <c r="F118" s="88"/>
      <c r="G118" s="88"/>
      <c r="H118" s="88"/>
      <c r="I118" s="36" t="s">
        <v>8</v>
      </c>
      <c r="J118" s="2">
        <v>122</v>
      </c>
      <c r="K118" s="4" t="s">
        <v>35</v>
      </c>
      <c r="L118" s="5">
        <v>30.2</v>
      </c>
      <c r="M118" s="64">
        <v>5</v>
      </c>
      <c r="N118" s="53">
        <v>1.5</v>
      </c>
    </row>
    <row r="119" spans="2:14" ht="27.75" customHeight="1">
      <c r="B119" s="87" t="s">
        <v>23</v>
      </c>
      <c r="C119" s="88"/>
      <c r="D119" s="88"/>
      <c r="E119" s="88"/>
      <c r="F119" s="88"/>
      <c r="G119" s="88"/>
      <c r="H119" s="88"/>
      <c r="I119" s="36" t="s">
        <v>8</v>
      </c>
      <c r="J119" s="2">
        <v>244</v>
      </c>
      <c r="K119" s="4"/>
      <c r="L119" s="5">
        <f>L120</f>
        <v>392.8</v>
      </c>
      <c r="M119" s="64">
        <f>M120</f>
        <v>1317.7</v>
      </c>
      <c r="N119" s="76">
        <f>N120</f>
        <v>1247.8</v>
      </c>
    </row>
    <row r="120" spans="2:14" ht="41.25" customHeight="1">
      <c r="B120" s="87" t="s">
        <v>34</v>
      </c>
      <c r="C120" s="88"/>
      <c r="D120" s="88"/>
      <c r="E120" s="88"/>
      <c r="F120" s="88"/>
      <c r="G120" s="88"/>
      <c r="H120" s="88"/>
      <c r="I120" s="36" t="s">
        <v>8</v>
      </c>
      <c r="J120" s="2">
        <v>244</v>
      </c>
      <c r="K120" s="4" t="s">
        <v>35</v>
      </c>
      <c r="L120" s="5">
        <v>392.8</v>
      </c>
      <c r="M120" s="64">
        <v>1317.7</v>
      </c>
      <c r="N120" s="53">
        <v>1247.8</v>
      </c>
    </row>
    <row r="121" spans="2:14" ht="21.75" customHeight="1">
      <c r="B121" s="87" t="s">
        <v>38</v>
      </c>
      <c r="C121" s="88"/>
      <c r="D121" s="88"/>
      <c r="E121" s="88"/>
      <c r="F121" s="88"/>
      <c r="G121" s="88"/>
      <c r="H121" s="88"/>
      <c r="I121" s="36" t="s">
        <v>8</v>
      </c>
      <c r="J121" s="2">
        <v>852</v>
      </c>
      <c r="K121" s="4"/>
      <c r="L121" s="5">
        <f>L122</f>
        <v>4</v>
      </c>
      <c r="M121" s="64">
        <f>M122</f>
        <v>0.3</v>
      </c>
      <c r="N121" s="76">
        <f>N122</f>
        <v>0.3</v>
      </c>
    </row>
    <row r="122" spans="2:14" ht="41.25" customHeight="1" thickBot="1">
      <c r="B122" s="138" t="s">
        <v>34</v>
      </c>
      <c r="C122" s="139"/>
      <c r="D122" s="139"/>
      <c r="E122" s="139"/>
      <c r="F122" s="139"/>
      <c r="G122" s="139"/>
      <c r="H122" s="139"/>
      <c r="I122" s="35" t="s">
        <v>8</v>
      </c>
      <c r="J122" s="9">
        <v>852</v>
      </c>
      <c r="K122" s="10" t="s">
        <v>35</v>
      </c>
      <c r="L122" s="11">
        <v>4</v>
      </c>
      <c r="M122" s="67">
        <v>0.3</v>
      </c>
      <c r="N122" s="53">
        <v>0.3</v>
      </c>
    </row>
    <row r="123" spans="2:14" ht="34.5" customHeight="1" thickBot="1">
      <c r="B123" s="102" t="s">
        <v>11</v>
      </c>
      <c r="C123" s="103"/>
      <c r="D123" s="103"/>
      <c r="E123" s="103"/>
      <c r="F123" s="103"/>
      <c r="G123" s="103"/>
      <c r="H123" s="103"/>
      <c r="I123" s="37" t="s">
        <v>10</v>
      </c>
      <c r="J123" s="14"/>
      <c r="K123" s="15"/>
      <c r="L123" s="16" t="e">
        <f>L124+L127+L130+L142+L151+L172+L175+#REF!+#REF!+#REF!</f>
        <v>#REF!</v>
      </c>
      <c r="M123" s="69">
        <f>M124+M127+M130+M139+M142+M151+M154+M157+M160+M163+M148+M166+M172+M175+M178+M133+M169+M136+M145</f>
        <v>2572.7000000000003</v>
      </c>
      <c r="N123" s="17">
        <f>N124+N127+N130+N139+N142+N151+N154+N157+N160+N163+N148+N166+N172+N175+N178+N133+N169+N136+N145</f>
        <v>2520.0000000000005</v>
      </c>
    </row>
    <row r="124" spans="2:14" ht="59.25" customHeight="1">
      <c r="B124" s="100" t="s">
        <v>52</v>
      </c>
      <c r="C124" s="101"/>
      <c r="D124" s="101"/>
      <c r="E124" s="101"/>
      <c r="F124" s="101"/>
      <c r="G124" s="101"/>
      <c r="H124" s="101"/>
      <c r="I124" s="25" t="s">
        <v>51</v>
      </c>
      <c r="J124" s="2"/>
      <c r="K124" s="2"/>
      <c r="L124" s="5">
        <f>L125</f>
        <v>11</v>
      </c>
      <c r="M124" s="65">
        <f>M125</f>
        <v>27.9</v>
      </c>
      <c r="N124" s="82">
        <f>N125</f>
        <v>27.9</v>
      </c>
    </row>
    <row r="125" spans="2:14" ht="22.5" customHeight="1">
      <c r="B125" s="89" t="s">
        <v>39</v>
      </c>
      <c r="C125" s="88"/>
      <c r="D125" s="88"/>
      <c r="E125" s="88"/>
      <c r="F125" s="88"/>
      <c r="G125" s="88"/>
      <c r="H125" s="88"/>
      <c r="I125" s="24" t="s">
        <v>51</v>
      </c>
      <c r="J125" s="2">
        <v>540</v>
      </c>
      <c r="K125" s="4"/>
      <c r="L125" s="5">
        <f>L126</f>
        <v>11</v>
      </c>
      <c r="M125" s="64">
        <v>27.9</v>
      </c>
      <c r="N125" s="76">
        <v>27.9</v>
      </c>
    </row>
    <row r="126" spans="2:14" ht="41.25" customHeight="1">
      <c r="B126" s="89" t="s">
        <v>34</v>
      </c>
      <c r="C126" s="88"/>
      <c r="D126" s="88"/>
      <c r="E126" s="88"/>
      <c r="F126" s="88"/>
      <c r="G126" s="88"/>
      <c r="H126" s="88"/>
      <c r="I126" s="24" t="s">
        <v>51</v>
      </c>
      <c r="J126" s="2">
        <v>540</v>
      </c>
      <c r="K126" s="4" t="s">
        <v>35</v>
      </c>
      <c r="L126" s="5">
        <v>11</v>
      </c>
      <c r="M126" s="64">
        <v>27.9</v>
      </c>
      <c r="N126" s="53">
        <v>27.9</v>
      </c>
    </row>
    <row r="127" spans="2:14" ht="65.25" customHeight="1">
      <c r="B127" s="100" t="s">
        <v>53</v>
      </c>
      <c r="C127" s="101"/>
      <c r="D127" s="101"/>
      <c r="E127" s="101"/>
      <c r="F127" s="101"/>
      <c r="G127" s="101"/>
      <c r="H127" s="101"/>
      <c r="I127" s="25" t="s">
        <v>54</v>
      </c>
      <c r="J127" s="2"/>
      <c r="K127" s="2"/>
      <c r="L127" s="5">
        <f aca="true" t="shared" si="21" ref="L127:N128">L128</f>
        <v>42</v>
      </c>
      <c r="M127" s="65">
        <f t="shared" si="21"/>
        <v>105.8</v>
      </c>
      <c r="N127" s="82">
        <f t="shared" si="21"/>
        <v>105.8</v>
      </c>
    </row>
    <row r="128" spans="2:14" ht="18" customHeight="1">
      <c r="B128" s="89" t="s">
        <v>39</v>
      </c>
      <c r="C128" s="88"/>
      <c r="D128" s="88"/>
      <c r="E128" s="88"/>
      <c r="F128" s="88"/>
      <c r="G128" s="88"/>
      <c r="H128" s="88"/>
      <c r="I128" s="24" t="s">
        <v>54</v>
      </c>
      <c r="J128" s="2">
        <v>540</v>
      </c>
      <c r="K128" s="4"/>
      <c r="L128" s="5">
        <f t="shared" si="21"/>
        <v>42</v>
      </c>
      <c r="M128" s="64">
        <f t="shared" si="21"/>
        <v>105.8</v>
      </c>
      <c r="N128" s="76">
        <f t="shared" si="21"/>
        <v>105.8</v>
      </c>
    </row>
    <row r="129" spans="2:14" ht="41.25" customHeight="1">
      <c r="B129" s="89" t="s">
        <v>34</v>
      </c>
      <c r="C129" s="88"/>
      <c r="D129" s="88"/>
      <c r="E129" s="88"/>
      <c r="F129" s="88"/>
      <c r="G129" s="88"/>
      <c r="H129" s="88"/>
      <c r="I129" s="24" t="s">
        <v>54</v>
      </c>
      <c r="J129" s="2">
        <v>540</v>
      </c>
      <c r="K129" s="4" t="s">
        <v>35</v>
      </c>
      <c r="L129" s="5">
        <v>42</v>
      </c>
      <c r="M129" s="64">
        <v>105.8</v>
      </c>
      <c r="N129" s="53">
        <v>105.8</v>
      </c>
    </row>
    <row r="130" spans="2:14" ht="49.5" customHeight="1">
      <c r="B130" s="110" t="s">
        <v>55</v>
      </c>
      <c r="C130" s="111"/>
      <c r="D130" s="111"/>
      <c r="E130" s="111"/>
      <c r="F130" s="111"/>
      <c r="G130" s="111"/>
      <c r="H130" s="111"/>
      <c r="I130" s="25" t="s">
        <v>56</v>
      </c>
      <c r="J130" s="2"/>
      <c r="K130" s="2"/>
      <c r="L130" s="5">
        <f aca="true" t="shared" si="22" ref="L130:N131">L131</f>
        <v>86</v>
      </c>
      <c r="M130" s="65">
        <f t="shared" si="22"/>
        <v>98.8</v>
      </c>
      <c r="N130" s="82">
        <f t="shared" si="22"/>
        <v>98.8</v>
      </c>
    </row>
    <row r="131" spans="2:14" ht="18.75" customHeight="1">
      <c r="B131" s="89" t="s">
        <v>39</v>
      </c>
      <c r="C131" s="88"/>
      <c r="D131" s="88"/>
      <c r="E131" s="88"/>
      <c r="F131" s="88"/>
      <c r="G131" s="88"/>
      <c r="H131" s="88"/>
      <c r="I131" s="24" t="s">
        <v>56</v>
      </c>
      <c r="J131" s="2">
        <v>540</v>
      </c>
      <c r="K131" s="4"/>
      <c r="L131" s="5">
        <f t="shared" si="22"/>
        <v>86</v>
      </c>
      <c r="M131" s="64">
        <f t="shared" si="22"/>
        <v>98.8</v>
      </c>
      <c r="N131" s="76">
        <f t="shared" si="22"/>
        <v>98.8</v>
      </c>
    </row>
    <row r="132" spans="2:14" ht="41.25" customHeight="1">
      <c r="B132" s="89" t="s">
        <v>34</v>
      </c>
      <c r="C132" s="88"/>
      <c r="D132" s="88"/>
      <c r="E132" s="88"/>
      <c r="F132" s="88"/>
      <c r="G132" s="88"/>
      <c r="H132" s="88"/>
      <c r="I132" s="24" t="s">
        <v>56</v>
      </c>
      <c r="J132" s="2">
        <v>540</v>
      </c>
      <c r="K132" s="4" t="s">
        <v>35</v>
      </c>
      <c r="L132" s="5">
        <v>86</v>
      </c>
      <c r="M132" s="64">
        <v>98.8</v>
      </c>
      <c r="N132" s="53">
        <v>98.8</v>
      </c>
    </row>
    <row r="133" spans="2:14" ht="41.25" customHeight="1">
      <c r="B133" s="154" t="s">
        <v>119</v>
      </c>
      <c r="C133" s="155"/>
      <c r="D133" s="155"/>
      <c r="E133" s="155"/>
      <c r="F133" s="155"/>
      <c r="G133" s="155"/>
      <c r="H133" s="155"/>
      <c r="I133" s="25" t="s">
        <v>120</v>
      </c>
      <c r="J133" s="2"/>
      <c r="K133" s="2"/>
      <c r="L133" s="5">
        <f aca="true" t="shared" si="23" ref="L133:N134">L134</f>
        <v>11</v>
      </c>
      <c r="M133" s="70">
        <f t="shared" si="23"/>
        <v>47.4</v>
      </c>
      <c r="N133" s="84">
        <f t="shared" si="23"/>
        <v>47.4</v>
      </c>
    </row>
    <row r="134" spans="2:14" ht="22.5" customHeight="1">
      <c r="B134" s="94" t="s">
        <v>39</v>
      </c>
      <c r="C134" s="95"/>
      <c r="D134" s="95"/>
      <c r="E134" s="95"/>
      <c r="F134" s="95"/>
      <c r="G134" s="95"/>
      <c r="H134" s="95"/>
      <c r="I134" s="24" t="s">
        <v>120</v>
      </c>
      <c r="J134" s="2">
        <v>540</v>
      </c>
      <c r="K134" s="4"/>
      <c r="L134" s="5">
        <f t="shared" si="23"/>
        <v>11</v>
      </c>
      <c r="M134" s="71">
        <f t="shared" si="23"/>
        <v>47.4</v>
      </c>
      <c r="N134" s="85">
        <f t="shared" si="23"/>
        <v>47.4</v>
      </c>
    </row>
    <row r="135" spans="2:14" ht="41.25" customHeight="1">
      <c r="B135" s="94" t="s">
        <v>34</v>
      </c>
      <c r="C135" s="95"/>
      <c r="D135" s="95"/>
      <c r="E135" s="95"/>
      <c r="F135" s="95"/>
      <c r="G135" s="95"/>
      <c r="H135" s="95"/>
      <c r="I135" s="24" t="s">
        <v>120</v>
      </c>
      <c r="J135" s="2">
        <v>540</v>
      </c>
      <c r="K135" s="4" t="s">
        <v>35</v>
      </c>
      <c r="L135" s="5">
        <v>11</v>
      </c>
      <c r="M135" s="71">
        <v>47.4</v>
      </c>
      <c r="N135" s="53">
        <v>47.4</v>
      </c>
    </row>
    <row r="136" spans="2:14" ht="42.75" customHeight="1">
      <c r="B136" s="110" t="s">
        <v>125</v>
      </c>
      <c r="C136" s="111"/>
      <c r="D136" s="111"/>
      <c r="E136" s="111"/>
      <c r="F136" s="111"/>
      <c r="G136" s="111"/>
      <c r="H136" s="111"/>
      <c r="I136" s="25" t="s">
        <v>124</v>
      </c>
      <c r="J136" s="2"/>
      <c r="K136" s="2"/>
      <c r="L136" s="5"/>
      <c r="M136" s="70">
        <f>M137</f>
        <v>61.4</v>
      </c>
      <c r="N136" s="84">
        <f>N137</f>
        <v>61.4</v>
      </c>
    </row>
    <row r="137" spans="2:14" ht="24" customHeight="1">
      <c r="B137" s="89" t="s">
        <v>39</v>
      </c>
      <c r="C137" s="88"/>
      <c r="D137" s="88"/>
      <c r="E137" s="88"/>
      <c r="F137" s="88"/>
      <c r="G137" s="88"/>
      <c r="H137" s="88"/>
      <c r="I137" s="27" t="s">
        <v>124</v>
      </c>
      <c r="J137" s="2">
        <v>540</v>
      </c>
      <c r="K137" s="4"/>
      <c r="L137" s="5"/>
      <c r="M137" s="71">
        <f>M138</f>
        <v>61.4</v>
      </c>
      <c r="N137" s="85">
        <f>N138</f>
        <v>61.4</v>
      </c>
    </row>
    <row r="138" spans="2:14" ht="41.25" customHeight="1">
      <c r="B138" s="89" t="s">
        <v>34</v>
      </c>
      <c r="C138" s="88"/>
      <c r="D138" s="88"/>
      <c r="E138" s="88"/>
      <c r="F138" s="88"/>
      <c r="G138" s="88"/>
      <c r="H138" s="88"/>
      <c r="I138" s="27" t="s">
        <v>124</v>
      </c>
      <c r="J138" s="2">
        <v>540</v>
      </c>
      <c r="K138" s="4" t="s">
        <v>35</v>
      </c>
      <c r="L138" s="5"/>
      <c r="M138" s="71">
        <v>61.4</v>
      </c>
      <c r="N138" s="53">
        <v>61.4</v>
      </c>
    </row>
    <row r="139" spans="2:14" ht="39.75" customHeight="1">
      <c r="B139" s="148" t="s">
        <v>17</v>
      </c>
      <c r="C139" s="149"/>
      <c r="D139" s="149"/>
      <c r="E139" s="149"/>
      <c r="F139" s="149"/>
      <c r="G139" s="149"/>
      <c r="H139" s="149"/>
      <c r="I139" s="25" t="s">
        <v>60</v>
      </c>
      <c r="J139" s="2"/>
      <c r="K139" s="2"/>
      <c r="L139" s="5">
        <f aca="true" t="shared" si="24" ref="L139:N140">L140</f>
        <v>120</v>
      </c>
      <c r="M139" s="65">
        <f t="shared" si="24"/>
        <v>250</v>
      </c>
      <c r="N139" s="82">
        <f t="shared" si="24"/>
        <v>250</v>
      </c>
    </row>
    <row r="140" spans="2:14" ht="12.75" customHeight="1">
      <c r="B140" s="104" t="s">
        <v>23</v>
      </c>
      <c r="C140" s="105"/>
      <c r="D140" s="105"/>
      <c r="E140" s="105"/>
      <c r="F140" s="105"/>
      <c r="G140" s="105"/>
      <c r="H140" s="105"/>
      <c r="I140" s="24" t="s">
        <v>60</v>
      </c>
      <c r="J140" s="2">
        <v>244</v>
      </c>
      <c r="K140" s="4"/>
      <c r="L140" s="5">
        <f t="shared" si="24"/>
        <v>120</v>
      </c>
      <c r="M140" s="64">
        <f t="shared" si="24"/>
        <v>250</v>
      </c>
      <c r="N140" s="76">
        <f t="shared" si="24"/>
        <v>250</v>
      </c>
    </row>
    <row r="141" spans="2:14" ht="15.75" customHeight="1">
      <c r="B141" s="156" t="s">
        <v>43</v>
      </c>
      <c r="C141" s="157"/>
      <c r="D141" s="157"/>
      <c r="E141" s="157"/>
      <c r="F141" s="157"/>
      <c r="G141" s="157"/>
      <c r="H141" s="157"/>
      <c r="I141" s="34" t="s">
        <v>60</v>
      </c>
      <c r="J141" s="9">
        <v>244</v>
      </c>
      <c r="K141" s="10" t="s">
        <v>44</v>
      </c>
      <c r="L141" s="11">
        <v>120</v>
      </c>
      <c r="M141" s="67">
        <v>250</v>
      </c>
      <c r="N141" s="53">
        <v>250</v>
      </c>
    </row>
    <row r="142" spans="2:14" ht="41.25" customHeight="1">
      <c r="B142" s="144" t="s">
        <v>12</v>
      </c>
      <c r="C142" s="145"/>
      <c r="D142" s="145"/>
      <c r="E142" s="145"/>
      <c r="F142" s="145"/>
      <c r="G142" s="145"/>
      <c r="H142" s="145"/>
      <c r="I142" s="31" t="s">
        <v>57</v>
      </c>
      <c r="J142" s="2"/>
      <c r="K142" s="2"/>
      <c r="L142" s="5">
        <f aca="true" t="shared" si="25" ref="L142:N143">L143</f>
        <v>10</v>
      </c>
      <c r="M142" s="65">
        <f t="shared" si="25"/>
        <v>0</v>
      </c>
      <c r="N142" s="82">
        <f t="shared" si="25"/>
        <v>0</v>
      </c>
    </row>
    <row r="143" spans="2:14" ht="15" customHeight="1">
      <c r="B143" s="89" t="s">
        <v>41</v>
      </c>
      <c r="C143" s="88"/>
      <c r="D143" s="88"/>
      <c r="E143" s="88"/>
      <c r="F143" s="88"/>
      <c r="G143" s="88"/>
      <c r="H143" s="88"/>
      <c r="I143" s="33" t="s">
        <v>57</v>
      </c>
      <c r="J143" s="2">
        <v>870</v>
      </c>
      <c r="K143" s="4"/>
      <c r="L143" s="5">
        <f t="shared" si="25"/>
        <v>10</v>
      </c>
      <c r="M143" s="64">
        <f t="shared" si="25"/>
        <v>0</v>
      </c>
      <c r="N143" s="76">
        <f t="shared" si="25"/>
        <v>0</v>
      </c>
    </row>
    <row r="144" spans="2:14" ht="12.75">
      <c r="B144" s="89" t="s">
        <v>40</v>
      </c>
      <c r="C144" s="88"/>
      <c r="D144" s="88"/>
      <c r="E144" s="88"/>
      <c r="F144" s="88"/>
      <c r="G144" s="88"/>
      <c r="H144" s="88"/>
      <c r="I144" s="33" t="s">
        <v>57</v>
      </c>
      <c r="J144" s="2">
        <v>870</v>
      </c>
      <c r="K144" s="4" t="s">
        <v>42</v>
      </c>
      <c r="L144" s="5">
        <v>10</v>
      </c>
      <c r="M144" s="64">
        <v>0</v>
      </c>
      <c r="N144" s="53">
        <v>0</v>
      </c>
    </row>
    <row r="145" spans="2:14" ht="42" customHeight="1">
      <c r="B145" s="108" t="s">
        <v>132</v>
      </c>
      <c r="C145" s="109"/>
      <c r="D145" s="109"/>
      <c r="E145" s="109"/>
      <c r="F145" s="109"/>
      <c r="G145" s="109"/>
      <c r="H145" s="109"/>
      <c r="I145" s="25" t="s">
        <v>137</v>
      </c>
      <c r="J145" s="2"/>
      <c r="K145" s="2"/>
      <c r="L145" s="5">
        <f aca="true" t="shared" si="26" ref="L145:N146">L146</f>
        <v>20</v>
      </c>
      <c r="M145" s="65">
        <f t="shared" si="26"/>
        <v>75</v>
      </c>
      <c r="N145" s="82">
        <f t="shared" si="26"/>
        <v>43.6</v>
      </c>
    </row>
    <row r="146" spans="2:14" ht="27" customHeight="1">
      <c r="B146" s="89" t="s">
        <v>23</v>
      </c>
      <c r="C146" s="88"/>
      <c r="D146" s="88"/>
      <c r="E146" s="88"/>
      <c r="F146" s="88"/>
      <c r="G146" s="88"/>
      <c r="H146" s="88"/>
      <c r="I146" s="27" t="s">
        <v>137</v>
      </c>
      <c r="J146" s="2">
        <v>244</v>
      </c>
      <c r="K146" s="4"/>
      <c r="L146" s="5">
        <f t="shared" si="26"/>
        <v>20</v>
      </c>
      <c r="M146" s="64">
        <f t="shared" si="26"/>
        <v>75</v>
      </c>
      <c r="N146" s="76">
        <f t="shared" si="26"/>
        <v>43.6</v>
      </c>
    </row>
    <row r="147" spans="2:14" ht="15.75" customHeight="1">
      <c r="B147" s="89" t="s">
        <v>49</v>
      </c>
      <c r="C147" s="88"/>
      <c r="D147" s="88"/>
      <c r="E147" s="88"/>
      <c r="F147" s="88"/>
      <c r="G147" s="88"/>
      <c r="H147" s="88"/>
      <c r="I147" s="27" t="s">
        <v>137</v>
      </c>
      <c r="J147" s="2">
        <v>244</v>
      </c>
      <c r="K147" s="4" t="s">
        <v>48</v>
      </c>
      <c r="L147" s="5">
        <v>20</v>
      </c>
      <c r="M147" s="64">
        <v>75</v>
      </c>
      <c r="N147" s="53">
        <v>43.6</v>
      </c>
    </row>
    <row r="148" spans="2:14" ht="39.75" customHeight="1">
      <c r="B148" s="146" t="s">
        <v>115</v>
      </c>
      <c r="C148" s="147"/>
      <c r="D148" s="147"/>
      <c r="E148" s="147"/>
      <c r="F148" s="147"/>
      <c r="G148" s="147"/>
      <c r="H148" s="147"/>
      <c r="I148" s="25" t="s">
        <v>114</v>
      </c>
      <c r="J148" s="2"/>
      <c r="K148" s="2"/>
      <c r="L148" s="5">
        <f aca="true" t="shared" si="27" ref="L148:N149">L149</f>
        <v>20</v>
      </c>
      <c r="M148" s="65">
        <f t="shared" si="27"/>
        <v>6.7</v>
      </c>
      <c r="N148" s="82">
        <f t="shared" si="27"/>
        <v>6.7</v>
      </c>
    </row>
    <row r="149" spans="2:14" ht="23.25" customHeight="1">
      <c r="B149" s="104" t="s">
        <v>23</v>
      </c>
      <c r="C149" s="105"/>
      <c r="D149" s="105"/>
      <c r="E149" s="105"/>
      <c r="F149" s="105"/>
      <c r="G149" s="105"/>
      <c r="H149" s="105"/>
      <c r="I149" s="24" t="s">
        <v>114</v>
      </c>
      <c r="J149" s="2">
        <v>244</v>
      </c>
      <c r="K149" s="4"/>
      <c r="L149" s="5">
        <f t="shared" si="27"/>
        <v>20</v>
      </c>
      <c r="M149" s="64">
        <f t="shared" si="27"/>
        <v>6.7</v>
      </c>
      <c r="N149" s="76">
        <f t="shared" si="27"/>
        <v>6.7</v>
      </c>
    </row>
    <row r="150" spans="2:14" ht="23.25" customHeight="1">
      <c r="B150" s="104" t="s">
        <v>49</v>
      </c>
      <c r="C150" s="105"/>
      <c r="D150" s="105"/>
      <c r="E150" s="105"/>
      <c r="F150" s="105"/>
      <c r="G150" s="105"/>
      <c r="H150" s="105"/>
      <c r="I150" s="24" t="s">
        <v>114</v>
      </c>
      <c r="J150" s="2">
        <v>244</v>
      </c>
      <c r="K150" s="4" t="s">
        <v>48</v>
      </c>
      <c r="L150" s="5">
        <v>20</v>
      </c>
      <c r="M150" s="64">
        <v>6.7</v>
      </c>
      <c r="N150" s="53">
        <v>6.7</v>
      </c>
    </row>
    <row r="151" spans="2:14" ht="42" customHeight="1">
      <c r="B151" s="108" t="s">
        <v>64</v>
      </c>
      <c r="C151" s="109"/>
      <c r="D151" s="109"/>
      <c r="E151" s="109"/>
      <c r="F151" s="109"/>
      <c r="G151" s="109"/>
      <c r="H151" s="109"/>
      <c r="I151" s="25" t="s">
        <v>110</v>
      </c>
      <c r="J151" s="2"/>
      <c r="K151" s="2"/>
      <c r="L151" s="5">
        <f aca="true" t="shared" si="28" ref="L151:N152">L152</f>
        <v>20</v>
      </c>
      <c r="M151" s="65">
        <f t="shared" si="28"/>
        <v>113.7</v>
      </c>
      <c r="N151" s="82">
        <f t="shared" si="28"/>
        <v>97.1</v>
      </c>
    </row>
    <row r="152" spans="2:14" ht="27" customHeight="1">
      <c r="B152" s="89" t="s">
        <v>23</v>
      </c>
      <c r="C152" s="88"/>
      <c r="D152" s="88"/>
      <c r="E152" s="88"/>
      <c r="F152" s="88"/>
      <c r="G152" s="88"/>
      <c r="H152" s="88"/>
      <c r="I152" s="24" t="s">
        <v>110</v>
      </c>
      <c r="J152" s="2">
        <v>244</v>
      </c>
      <c r="K152" s="4"/>
      <c r="L152" s="5">
        <f t="shared" si="28"/>
        <v>20</v>
      </c>
      <c r="M152" s="64">
        <f t="shared" si="28"/>
        <v>113.7</v>
      </c>
      <c r="N152" s="76">
        <f t="shared" si="28"/>
        <v>97.1</v>
      </c>
    </row>
    <row r="153" spans="2:14" ht="15.75" customHeight="1">
      <c r="B153" s="89" t="s">
        <v>49</v>
      </c>
      <c r="C153" s="88"/>
      <c r="D153" s="88"/>
      <c r="E153" s="88"/>
      <c r="F153" s="88"/>
      <c r="G153" s="88"/>
      <c r="H153" s="88"/>
      <c r="I153" s="24" t="s">
        <v>110</v>
      </c>
      <c r="J153" s="2">
        <v>244</v>
      </c>
      <c r="K153" s="4" t="s">
        <v>48</v>
      </c>
      <c r="L153" s="5">
        <v>20</v>
      </c>
      <c r="M153" s="64">
        <v>113.7</v>
      </c>
      <c r="N153" s="53">
        <v>97.1</v>
      </c>
    </row>
    <row r="154" spans="2:14" ht="40.5" customHeight="1">
      <c r="B154" s="108" t="s">
        <v>13</v>
      </c>
      <c r="C154" s="109"/>
      <c r="D154" s="109"/>
      <c r="E154" s="109"/>
      <c r="F154" s="109"/>
      <c r="G154" s="109"/>
      <c r="H154" s="109"/>
      <c r="I154" s="25" t="s">
        <v>58</v>
      </c>
      <c r="J154" s="2"/>
      <c r="K154" s="2"/>
      <c r="L154" s="5">
        <f aca="true" t="shared" si="29" ref="L154:N155">L155</f>
        <v>20</v>
      </c>
      <c r="M154" s="65">
        <f t="shared" si="29"/>
        <v>6.5</v>
      </c>
      <c r="N154" s="82">
        <f t="shared" si="29"/>
        <v>6.5</v>
      </c>
    </row>
    <row r="155" spans="2:14" ht="23.25" customHeight="1">
      <c r="B155" s="89" t="s">
        <v>23</v>
      </c>
      <c r="C155" s="88"/>
      <c r="D155" s="88"/>
      <c r="E155" s="88"/>
      <c r="F155" s="88"/>
      <c r="G155" s="88"/>
      <c r="H155" s="88"/>
      <c r="I155" s="24" t="s">
        <v>58</v>
      </c>
      <c r="J155" s="2">
        <v>244</v>
      </c>
      <c r="K155" s="4"/>
      <c r="L155" s="5">
        <f t="shared" si="29"/>
        <v>20</v>
      </c>
      <c r="M155" s="64">
        <f t="shared" si="29"/>
        <v>6.5</v>
      </c>
      <c r="N155" s="76">
        <f t="shared" si="29"/>
        <v>6.5</v>
      </c>
    </row>
    <row r="156" spans="2:14" ht="23.25" customHeight="1">
      <c r="B156" s="89" t="s">
        <v>49</v>
      </c>
      <c r="C156" s="88"/>
      <c r="D156" s="88"/>
      <c r="E156" s="88"/>
      <c r="F156" s="88"/>
      <c r="G156" s="88"/>
      <c r="H156" s="88"/>
      <c r="I156" s="24" t="s">
        <v>58</v>
      </c>
      <c r="J156" s="2">
        <v>244</v>
      </c>
      <c r="K156" s="4" t="s">
        <v>48</v>
      </c>
      <c r="L156" s="5">
        <v>20</v>
      </c>
      <c r="M156" s="64">
        <v>6.5</v>
      </c>
      <c r="N156" s="53">
        <v>6.5</v>
      </c>
    </row>
    <row r="157" spans="2:14" ht="41.25" customHeight="1">
      <c r="B157" s="146" t="s">
        <v>65</v>
      </c>
      <c r="C157" s="147"/>
      <c r="D157" s="147"/>
      <c r="E157" s="147"/>
      <c r="F157" s="147"/>
      <c r="G157" s="147"/>
      <c r="H157" s="147"/>
      <c r="I157" s="25" t="s">
        <v>111</v>
      </c>
      <c r="J157" s="2"/>
      <c r="K157" s="2"/>
      <c r="L157" s="5">
        <f aca="true" t="shared" si="30" ref="L157:N158">L158</f>
        <v>20</v>
      </c>
      <c r="M157" s="65">
        <f t="shared" si="30"/>
        <v>40</v>
      </c>
      <c r="N157" s="82">
        <f t="shared" si="30"/>
        <v>38.4</v>
      </c>
    </row>
    <row r="158" spans="2:14" ht="26.25" customHeight="1">
      <c r="B158" s="104" t="s">
        <v>23</v>
      </c>
      <c r="C158" s="105"/>
      <c r="D158" s="105"/>
      <c r="E158" s="105"/>
      <c r="F158" s="105"/>
      <c r="G158" s="105"/>
      <c r="H158" s="105"/>
      <c r="I158" s="24" t="s">
        <v>111</v>
      </c>
      <c r="J158" s="2">
        <v>244</v>
      </c>
      <c r="K158" s="4"/>
      <c r="L158" s="5">
        <f t="shared" si="30"/>
        <v>20</v>
      </c>
      <c r="M158" s="64">
        <f t="shared" si="30"/>
        <v>40</v>
      </c>
      <c r="N158" s="76">
        <f t="shared" si="30"/>
        <v>38.4</v>
      </c>
    </row>
    <row r="159" spans="2:14" ht="23.25" customHeight="1">
      <c r="B159" s="104" t="s">
        <v>49</v>
      </c>
      <c r="C159" s="105"/>
      <c r="D159" s="105"/>
      <c r="E159" s="105"/>
      <c r="F159" s="105"/>
      <c r="G159" s="105"/>
      <c r="H159" s="105"/>
      <c r="I159" s="24" t="s">
        <v>111</v>
      </c>
      <c r="J159" s="2">
        <v>244</v>
      </c>
      <c r="K159" s="4" t="s">
        <v>48</v>
      </c>
      <c r="L159" s="5">
        <v>20</v>
      </c>
      <c r="M159" s="64">
        <v>40</v>
      </c>
      <c r="N159" s="53">
        <v>38.4</v>
      </c>
    </row>
    <row r="160" spans="2:14" ht="57" customHeight="1">
      <c r="B160" s="146" t="s">
        <v>66</v>
      </c>
      <c r="C160" s="147"/>
      <c r="D160" s="147"/>
      <c r="E160" s="147"/>
      <c r="F160" s="147"/>
      <c r="G160" s="147"/>
      <c r="H160" s="147"/>
      <c r="I160" s="25" t="s">
        <v>112</v>
      </c>
      <c r="J160" s="2"/>
      <c r="K160" s="2"/>
      <c r="L160" s="5">
        <f aca="true" t="shared" si="31" ref="L160:N161">L161</f>
        <v>20</v>
      </c>
      <c r="M160" s="65">
        <f t="shared" si="31"/>
        <v>420</v>
      </c>
      <c r="N160" s="82">
        <f t="shared" si="31"/>
        <v>418.5</v>
      </c>
    </row>
    <row r="161" spans="2:14" ht="23.25" customHeight="1">
      <c r="B161" s="104" t="s">
        <v>23</v>
      </c>
      <c r="C161" s="105"/>
      <c r="D161" s="105"/>
      <c r="E161" s="105"/>
      <c r="F161" s="105"/>
      <c r="G161" s="105"/>
      <c r="H161" s="105"/>
      <c r="I161" s="24" t="s">
        <v>112</v>
      </c>
      <c r="J161" s="2">
        <v>244</v>
      </c>
      <c r="K161" s="4"/>
      <c r="L161" s="5">
        <f t="shared" si="31"/>
        <v>20</v>
      </c>
      <c r="M161" s="64">
        <f t="shared" si="31"/>
        <v>420</v>
      </c>
      <c r="N161" s="76">
        <f t="shared" si="31"/>
        <v>418.5</v>
      </c>
    </row>
    <row r="162" spans="2:14" ht="20.25" customHeight="1">
      <c r="B162" s="104" t="s">
        <v>49</v>
      </c>
      <c r="C162" s="105"/>
      <c r="D162" s="105"/>
      <c r="E162" s="105"/>
      <c r="F162" s="105"/>
      <c r="G162" s="105"/>
      <c r="H162" s="105"/>
      <c r="I162" s="24" t="s">
        <v>112</v>
      </c>
      <c r="J162" s="2">
        <v>244</v>
      </c>
      <c r="K162" s="4" t="s">
        <v>48</v>
      </c>
      <c r="L162" s="5">
        <v>20</v>
      </c>
      <c r="M162" s="64">
        <v>420</v>
      </c>
      <c r="N162" s="53">
        <v>418.5</v>
      </c>
    </row>
    <row r="163" spans="2:14" ht="48.75" customHeight="1">
      <c r="B163" s="146" t="s">
        <v>67</v>
      </c>
      <c r="C163" s="147"/>
      <c r="D163" s="147"/>
      <c r="E163" s="147"/>
      <c r="F163" s="147"/>
      <c r="G163" s="147"/>
      <c r="H163" s="147"/>
      <c r="I163" s="25" t="s">
        <v>113</v>
      </c>
      <c r="J163" s="2"/>
      <c r="K163" s="2"/>
      <c r="L163" s="5">
        <f aca="true" t="shared" si="32" ref="L163:N164">L164</f>
        <v>20</v>
      </c>
      <c r="M163" s="65">
        <f t="shared" si="32"/>
        <v>11.8</v>
      </c>
      <c r="N163" s="82">
        <f t="shared" si="32"/>
        <v>11.8</v>
      </c>
    </row>
    <row r="164" spans="2:14" ht="23.25" customHeight="1">
      <c r="B164" s="104" t="s">
        <v>23</v>
      </c>
      <c r="C164" s="105"/>
      <c r="D164" s="105"/>
      <c r="E164" s="105"/>
      <c r="F164" s="105"/>
      <c r="G164" s="105"/>
      <c r="H164" s="105"/>
      <c r="I164" s="24" t="s">
        <v>113</v>
      </c>
      <c r="J164" s="2">
        <v>244</v>
      </c>
      <c r="K164" s="4"/>
      <c r="L164" s="5">
        <f t="shared" si="32"/>
        <v>20</v>
      </c>
      <c r="M164" s="64">
        <f t="shared" si="32"/>
        <v>11.8</v>
      </c>
      <c r="N164" s="76">
        <f t="shared" si="32"/>
        <v>11.8</v>
      </c>
    </row>
    <row r="165" spans="2:14" ht="23.25" customHeight="1">
      <c r="B165" s="104" t="s">
        <v>49</v>
      </c>
      <c r="C165" s="105"/>
      <c r="D165" s="105"/>
      <c r="E165" s="105"/>
      <c r="F165" s="105"/>
      <c r="G165" s="105"/>
      <c r="H165" s="105"/>
      <c r="I165" s="24" t="s">
        <v>113</v>
      </c>
      <c r="J165" s="2">
        <v>244</v>
      </c>
      <c r="K165" s="4" t="s">
        <v>48</v>
      </c>
      <c r="L165" s="5">
        <v>20</v>
      </c>
      <c r="M165" s="64">
        <v>11.8</v>
      </c>
      <c r="N165" s="53">
        <v>11.8</v>
      </c>
    </row>
    <row r="166" spans="2:14" ht="44.25" customHeight="1">
      <c r="B166" s="152" t="s">
        <v>16</v>
      </c>
      <c r="C166" s="153"/>
      <c r="D166" s="153"/>
      <c r="E166" s="153"/>
      <c r="F166" s="153"/>
      <c r="G166" s="153"/>
      <c r="H166" s="153"/>
      <c r="I166" s="26" t="s">
        <v>59</v>
      </c>
      <c r="J166" s="2"/>
      <c r="K166" s="2"/>
      <c r="L166" s="5" t="e">
        <f>L167+#REF!</f>
        <v>#REF!</v>
      </c>
      <c r="M166" s="65">
        <f>M167</f>
        <v>199.7</v>
      </c>
      <c r="N166" s="82">
        <f>N167</f>
        <v>199.7</v>
      </c>
    </row>
    <row r="167" spans="2:14" ht="33" customHeight="1">
      <c r="B167" s="104" t="s">
        <v>36</v>
      </c>
      <c r="C167" s="105"/>
      <c r="D167" s="105"/>
      <c r="E167" s="105"/>
      <c r="F167" s="105"/>
      <c r="G167" s="105"/>
      <c r="H167" s="105"/>
      <c r="I167" s="32" t="s">
        <v>59</v>
      </c>
      <c r="J167" s="2">
        <v>121</v>
      </c>
      <c r="K167" s="4"/>
      <c r="L167" s="5">
        <f>L168</f>
        <v>90</v>
      </c>
      <c r="M167" s="64">
        <f>M168</f>
        <v>199.7</v>
      </c>
      <c r="N167" s="76">
        <f>N168</f>
        <v>199.7</v>
      </c>
    </row>
    <row r="168" spans="2:14" ht="27.75" customHeight="1">
      <c r="B168" s="104" t="s">
        <v>90</v>
      </c>
      <c r="C168" s="105"/>
      <c r="D168" s="105"/>
      <c r="E168" s="105"/>
      <c r="F168" s="105"/>
      <c r="G168" s="105"/>
      <c r="H168" s="105"/>
      <c r="I168" s="32" t="s">
        <v>59</v>
      </c>
      <c r="J168" s="2">
        <v>121</v>
      </c>
      <c r="K168" s="4" t="s">
        <v>45</v>
      </c>
      <c r="L168" s="5">
        <v>90</v>
      </c>
      <c r="M168" s="64">
        <v>199.7</v>
      </c>
      <c r="N168" s="53">
        <v>199.7</v>
      </c>
    </row>
    <row r="169" spans="2:14" ht="65.25" customHeight="1">
      <c r="B169" s="150" t="s">
        <v>121</v>
      </c>
      <c r="C169" s="151"/>
      <c r="D169" s="151"/>
      <c r="E169" s="151"/>
      <c r="F169" s="151"/>
      <c r="G169" s="151"/>
      <c r="H169" s="151"/>
      <c r="I169" s="26" t="s">
        <v>122</v>
      </c>
      <c r="J169" s="29"/>
      <c r="K169" s="30"/>
      <c r="L169" s="7"/>
      <c r="M169" s="65">
        <f>M170</f>
        <v>1</v>
      </c>
      <c r="N169" s="82">
        <f>N170</f>
        <v>1</v>
      </c>
    </row>
    <row r="170" spans="2:14" ht="28.5" customHeight="1">
      <c r="B170" s="106" t="s">
        <v>23</v>
      </c>
      <c r="C170" s="107"/>
      <c r="D170" s="107"/>
      <c r="E170" s="107"/>
      <c r="F170" s="107"/>
      <c r="G170" s="107"/>
      <c r="H170" s="107"/>
      <c r="I170" s="28" t="s">
        <v>122</v>
      </c>
      <c r="J170" s="2">
        <v>244</v>
      </c>
      <c r="K170" s="4"/>
      <c r="L170" s="5"/>
      <c r="M170" s="64">
        <f>M171</f>
        <v>1</v>
      </c>
      <c r="N170" s="76">
        <f>N171</f>
        <v>1</v>
      </c>
    </row>
    <row r="171" spans="2:14" ht="40.5" customHeight="1">
      <c r="B171" s="106" t="s">
        <v>34</v>
      </c>
      <c r="C171" s="107"/>
      <c r="D171" s="107"/>
      <c r="E171" s="107"/>
      <c r="F171" s="107"/>
      <c r="G171" s="107"/>
      <c r="H171" s="107"/>
      <c r="I171" s="28" t="s">
        <v>122</v>
      </c>
      <c r="J171" s="2">
        <v>244</v>
      </c>
      <c r="K171" s="4" t="s">
        <v>35</v>
      </c>
      <c r="L171" s="5"/>
      <c r="M171" s="64">
        <v>1</v>
      </c>
      <c r="N171" s="76">
        <v>1</v>
      </c>
    </row>
    <row r="172" spans="2:14" ht="42.75" customHeight="1">
      <c r="B172" s="120" t="s">
        <v>14</v>
      </c>
      <c r="C172" s="121"/>
      <c r="D172" s="121"/>
      <c r="E172" s="121"/>
      <c r="F172" s="121"/>
      <c r="G172" s="121"/>
      <c r="H172" s="121"/>
      <c r="I172" s="25" t="s">
        <v>116</v>
      </c>
      <c r="J172" s="2"/>
      <c r="K172" s="2"/>
      <c r="L172" s="5">
        <f aca="true" t="shared" si="33" ref="L172:N173">L173</f>
        <v>69.7</v>
      </c>
      <c r="M172" s="65">
        <f t="shared" si="33"/>
        <v>360</v>
      </c>
      <c r="N172" s="82">
        <f t="shared" si="33"/>
        <v>358.6</v>
      </c>
    </row>
    <row r="173" spans="2:14" ht="24" customHeight="1">
      <c r="B173" s="104" t="s">
        <v>23</v>
      </c>
      <c r="C173" s="105"/>
      <c r="D173" s="105"/>
      <c r="E173" s="105"/>
      <c r="F173" s="105"/>
      <c r="G173" s="105"/>
      <c r="H173" s="105"/>
      <c r="I173" s="24" t="s">
        <v>116</v>
      </c>
      <c r="J173" s="2">
        <v>244</v>
      </c>
      <c r="K173" s="4"/>
      <c r="L173" s="5">
        <f t="shared" si="33"/>
        <v>69.7</v>
      </c>
      <c r="M173" s="64">
        <f t="shared" si="33"/>
        <v>360</v>
      </c>
      <c r="N173" s="76">
        <f t="shared" si="33"/>
        <v>358.6</v>
      </c>
    </row>
    <row r="174" spans="2:14" ht="15.75" customHeight="1">
      <c r="B174" s="104" t="s">
        <v>47</v>
      </c>
      <c r="C174" s="105"/>
      <c r="D174" s="105"/>
      <c r="E174" s="105"/>
      <c r="F174" s="105"/>
      <c r="G174" s="105"/>
      <c r="H174" s="105"/>
      <c r="I174" s="24" t="s">
        <v>116</v>
      </c>
      <c r="J174" s="2">
        <v>244</v>
      </c>
      <c r="K174" s="4" t="s">
        <v>46</v>
      </c>
      <c r="L174" s="5">
        <v>69.7</v>
      </c>
      <c r="M174" s="64">
        <v>360</v>
      </c>
      <c r="N174" s="53">
        <v>358.6</v>
      </c>
    </row>
    <row r="175" spans="2:14" ht="42.75" customHeight="1">
      <c r="B175" s="120" t="s">
        <v>15</v>
      </c>
      <c r="C175" s="121"/>
      <c r="D175" s="121"/>
      <c r="E175" s="121"/>
      <c r="F175" s="121"/>
      <c r="G175" s="121"/>
      <c r="H175" s="121"/>
      <c r="I175" s="25" t="s">
        <v>117</v>
      </c>
      <c r="J175" s="2"/>
      <c r="K175" s="2"/>
      <c r="L175" s="5">
        <f aca="true" t="shared" si="34" ref="L175:N176">L176</f>
        <v>30.3</v>
      </c>
      <c r="M175" s="65">
        <f t="shared" si="34"/>
        <v>407</v>
      </c>
      <c r="N175" s="82">
        <f t="shared" si="34"/>
        <v>406.8</v>
      </c>
    </row>
    <row r="176" spans="2:14" ht="27.75" customHeight="1">
      <c r="B176" s="104" t="s">
        <v>23</v>
      </c>
      <c r="C176" s="105"/>
      <c r="D176" s="105"/>
      <c r="E176" s="105"/>
      <c r="F176" s="105"/>
      <c r="G176" s="105"/>
      <c r="H176" s="105"/>
      <c r="I176" s="24" t="s">
        <v>117</v>
      </c>
      <c r="J176" s="2">
        <v>244</v>
      </c>
      <c r="K176" s="4"/>
      <c r="L176" s="5">
        <f t="shared" si="34"/>
        <v>30.3</v>
      </c>
      <c r="M176" s="64">
        <f t="shared" si="34"/>
        <v>407</v>
      </c>
      <c r="N176" s="76">
        <f t="shared" si="34"/>
        <v>406.8</v>
      </c>
    </row>
    <row r="177" spans="2:14" ht="27" customHeight="1">
      <c r="B177" s="104" t="s">
        <v>47</v>
      </c>
      <c r="C177" s="105"/>
      <c r="D177" s="105"/>
      <c r="E177" s="105"/>
      <c r="F177" s="105"/>
      <c r="G177" s="105"/>
      <c r="H177" s="105"/>
      <c r="I177" s="24" t="s">
        <v>117</v>
      </c>
      <c r="J177" s="2">
        <v>244</v>
      </c>
      <c r="K177" s="4" t="s">
        <v>46</v>
      </c>
      <c r="L177" s="5">
        <v>30.3</v>
      </c>
      <c r="M177" s="64">
        <v>407</v>
      </c>
      <c r="N177" s="53">
        <v>406.8</v>
      </c>
    </row>
    <row r="178" spans="2:14" ht="26.25" customHeight="1">
      <c r="B178" s="120" t="s">
        <v>69</v>
      </c>
      <c r="C178" s="121"/>
      <c r="D178" s="121"/>
      <c r="E178" s="121"/>
      <c r="F178" s="121"/>
      <c r="G178" s="121"/>
      <c r="H178" s="121"/>
      <c r="I178" s="25" t="s">
        <v>118</v>
      </c>
      <c r="J178" s="2"/>
      <c r="K178" s="2"/>
      <c r="L178" s="5">
        <f aca="true" t="shared" si="35" ref="L178:N179">L179</f>
        <v>30.3</v>
      </c>
      <c r="M178" s="65">
        <f t="shared" si="35"/>
        <v>340</v>
      </c>
      <c r="N178" s="82">
        <f t="shared" si="35"/>
        <v>340</v>
      </c>
    </row>
    <row r="179" spans="2:14" ht="28.5" customHeight="1">
      <c r="B179" s="104" t="s">
        <v>70</v>
      </c>
      <c r="C179" s="105"/>
      <c r="D179" s="105"/>
      <c r="E179" s="105"/>
      <c r="F179" s="105"/>
      <c r="G179" s="105"/>
      <c r="H179" s="105"/>
      <c r="I179" s="24" t="s">
        <v>118</v>
      </c>
      <c r="J179" s="2">
        <v>321</v>
      </c>
      <c r="K179" s="4"/>
      <c r="L179" s="5">
        <f t="shared" si="35"/>
        <v>30.3</v>
      </c>
      <c r="M179" s="64">
        <f t="shared" si="35"/>
        <v>340</v>
      </c>
      <c r="N179" s="76">
        <f t="shared" si="35"/>
        <v>340</v>
      </c>
    </row>
    <row r="180" spans="2:14" ht="13.5" thickBot="1">
      <c r="B180" s="118" t="s">
        <v>71</v>
      </c>
      <c r="C180" s="119"/>
      <c r="D180" s="119"/>
      <c r="E180" s="119"/>
      <c r="F180" s="119"/>
      <c r="G180" s="119"/>
      <c r="H180" s="119"/>
      <c r="I180" s="77" t="s">
        <v>118</v>
      </c>
      <c r="J180" s="78">
        <v>321</v>
      </c>
      <c r="K180" s="79" t="s">
        <v>68</v>
      </c>
      <c r="L180" s="80">
        <v>30.3</v>
      </c>
      <c r="M180" s="81">
        <v>340</v>
      </c>
      <c r="N180" s="74">
        <v>340</v>
      </c>
    </row>
  </sheetData>
  <sheetProtection selectLockedCells="1" selectUnlockedCells="1"/>
  <mergeCells count="179">
    <mergeCell ref="B114:H114"/>
    <mergeCell ref="B133:H133"/>
    <mergeCell ref="B115:H115"/>
    <mergeCell ref="B129:H129"/>
    <mergeCell ref="B144:H144"/>
    <mergeCell ref="B141:H141"/>
    <mergeCell ref="B131:H131"/>
    <mergeCell ref="B132:H132"/>
    <mergeCell ref="B137:H137"/>
    <mergeCell ref="B122:H122"/>
    <mergeCell ref="B126:H126"/>
    <mergeCell ref="B118:H118"/>
    <mergeCell ref="B166:H166"/>
    <mergeCell ref="B165:H165"/>
    <mergeCell ref="B163:H163"/>
    <mergeCell ref="B119:H119"/>
    <mergeCell ref="B130:H130"/>
    <mergeCell ref="B162:H162"/>
    <mergeCell ref="B152:H152"/>
    <mergeCell ref="B174:H174"/>
    <mergeCell ref="B168:H168"/>
    <mergeCell ref="B153:H153"/>
    <mergeCell ref="B139:H139"/>
    <mergeCell ref="B140:H140"/>
    <mergeCell ref="B160:H160"/>
    <mergeCell ref="B157:H157"/>
    <mergeCell ref="B161:H161"/>
    <mergeCell ref="B169:H169"/>
    <mergeCell ref="B171:H171"/>
    <mergeCell ref="B177:H177"/>
    <mergeCell ref="B176:H176"/>
    <mergeCell ref="B149:H149"/>
    <mergeCell ref="B150:H150"/>
    <mergeCell ref="B148:H148"/>
    <mergeCell ref="B164:H164"/>
    <mergeCell ref="B175:H175"/>
    <mergeCell ref="B173:H173"/>
    <mergeCell ref="B154:H154"/>
    <mergeCell ref="B156:H156"/>
    <mergeCell ref="B172:H172"/>
    <mergeCell ref="B158:H158"/>
    <mergeCell ref="B109:H109"/>
    <mergeCell ref="B111:H111"/>
    <mergeCell ref="B112:H112"/>
    <mergeCell ref="B142:H142"/>
    <mergeCell ref="B143:H143"/>
    <mergeCell ref="B113:H113"/>
    <mergeCell ref="B116:H116"/>
    <mergeCell ref="B120:H120"/>
    <mergeCell ref="B106:H106"/>
    <mergeCell ref="B108:H108"/>
    <mergeCell ref="B96:H96"/>
    <mergeCell ref="B55:H55"/>
    <mergeCell ref="B62:H62"/>
    <mergeCell ref="B100:H100"/>
    <mergeCell ref="B91:H91"/>
    <mergeCell ref="B104:H104"/>
    <mergeCell ref="B94:H94"/>
    <mergeCell ref="B78:H78"/>
    <mergeCell ref="B34:H34"/>
    <mergeCell ref="B35:H35"/>
    <mergeCell ref="B36:H36"/>
    <mergeCell ref="B37:H37"/>
    <mergeCell ref="B124:H124"/>
    <mergeCell ref="B110:H110"/>
    <mergeCell ref="B73:H73"/>
    <mergeCell ref="B95:H95"/>
    <mergeCell ref="B99:H99"/>
    <mergeCell ref="B107:H107"/>
    <mergeCell ref="B5:H5"/>
    <mergeCell ref="B7:H7"/>
    <mergeCell ref="B57:H57"/>
    <mergeCell ref="B9:H9"/>
    <mergeCell ref="B17:H17"/>
    <mergeCell ref="B16:H16"/>
    <mergeCell ref="B28:H28"/>
    <mergeCell ref="B11:H11"/>
    <mergeCell ref="B15:H15"/>
    <mergeCell ref="B10:H10"/>
    <mergeCell ref="B64:H64"/>
    <mergeCell ref="B4:L4"/>
    <mergeCell ref="B6:H6"/>
    <mergeCell ref="B3:M3"/>
    <mergeCell ref="B8:H8"/>
    <mergeCell ref="B93:H93"/>
    <mergeCell ref="B85:H85"/>
    <mergeCell ref="B86:H86"/>
    <mergeCell ref="B87:H87"/>
    <mergeCell ref="B18:H18"/>
    <mergeCell ref="B33:H33"/>
    <mergeCell ref="B71:H71"/>
    <mergeCell ref="B180:H180"/>
    <mergeCell ref="B178:H178"/>
    <mergeCell ref="B82:H82"/>
    <mergeCell ref="B179:H179"/>
    <mergeCell ref="B59:H59"/>
    <mergeCell ref="B105:H105"/>
    <mergeCell ref="B84:H84"/>
    <mergeCell ref="B97:H97"/>
    <mergeCell ref="B60:H60"/>
    <mergeCell ref="B61:H61"/>
    <mergeCell ref="B12:H12"/>
    <mergeCell ref="B14:H14"/>
    <mergeCell ref="B13:H13"/>
    <mergeCell ref="B76:H76"/>
    <mergeCell ref="B20:H20"/>
    <mergeCell ref="B26:H26"/>
    <mergeCell ref="B31:H31"/>
    <mergeCell ref="B32:H32"/>
    <mergeCell ref="B23:H23"/>
    <mergeCell ref="B21:H21"/>
    <mergeCell ref="B43:H43"/>
    <mergeCell ref="B40:H40"/>
    <mergeCell ref="B41:H41"/>
    <mergeCell ref="B72:H72"/>
    <mergeCell ref="B65:H65"/>
    <mergeCell ref="B42:H42"/>
    <mergeCell ref="B58:H58"/>
    <mergeCell ref="B56:H56"/>
    <mergeCell ref="B53:H53"/>
    <mergeCell ref="B48:H48"/>
    <mergeCell ref="B49:H49"/>
    <mergeCell ref="B101:H101"/>
    <mergeCell ref="B83:H83"/>
    <mergeCell ref="B66:H66"/>
    <mergeCell ref="B51:H51"/>
    <mergeCell ref="B52:H52"/>
    <mergeCell ref="B54:H54"/>
    <mergeCell ref="B75:H75"/>
    <mergeCell ref="B19:H19"/>
    <mergeCell ref="B25:H25"/>
    <mergeCell ref="B27:H27"/>
    <mergeCell ref="B22:H22"/>
    <mergeCell ref="B39:H39"/>
    <mergeCell ref="B47:H47"/>
    <mergeCell ref="B24:H24"/>
    <mergeCell ref="B38:H38"/>
    <mergeCell ref="B29:H29"/>
    <mergeCell ref="B30:H30"/>
    <mergeCell ref="B44:H44"/>
    <mergeCell ref="B117:H117"/>
    <mergeCell ref="B67:H67"/>
    <mergeCell ref="B63:H63"/>
    <mergeCell ref="B77:H77"/>
    <mergeCell ref="B79:H79"/>
    <mergeCell ref="B68:H68"/>
    <mergeCell ref="B50:H50"/>
    <mergeCell ref="B80:H80"/>
    <mergeCell ref="B69:H69"/>
    <mergeCell ref="B167:H167"/>
    <mergeCell ref="B170:H170"/>
    <mergeCell ref="B135:H135"/>
    <mergeCell ref="B145:H145"/>
    <mergeCell ref="B146:H146"/>
    <mergeCell ref="B147:H147"/>
    <mergeCell ref="B159:H159"/>
    <mergeCell ref="B136:H136"/>
    <mergeCell ref="B151:H151"/>
    <mergeCell ref="B155:H155"/>
    <mergeCell ref="B88:H88"/>
    <mergeCell ref="B92:H92"/>
    <mergeCell ref="B70:H70"/>
    <mergeCell ref="B125:H125"/>
    <mergeCell ref="B121:H121"/>
    <mergeCell ref="B127:H127"/>
    <mergeCell ref="B123:H123"/>
    <mergeCell ref="B103:H103"/>
    <mergeCell ref="B74:H74"/>
    <mergeCell ref="B89:H89"/>
    <mergeCell ref="F2:M2"/>
    <mergeCell ref="B45:H45"/>
    <mergeCell ref="B46:H46"/>
    <mergeCell ref="B138:H138"/>
    <mergeCell ref="B98:H98"/>
    <mergeCell ref="B81:H81"/>
    <mergeCell ref="B90:H90"/>
    <mergeCell ref="B102:H102"/>
    <mergeCell ref="B134:H134"/>
    <mergeCell ref="B128:H128"/>
  </mergeCells>
  <printOptions/>
  <pageMargins left="0.5511811023622047" right="0.5511811023622047" top="0.4330708661417323" bottom="0.3937007874015748" header="0.5118110236220472" footer="0.5118110236220472"/>
  <pageSetup fitToHeight="38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2015-04-14T18:44:44Z</cp:lastPrinted>
  <dcterms:created xsi:type="dcterms:W3CDTF">2013-12-12T07:19:59Z</dcterms:created>
  <dcterms:modified xsi:type="dcterms:W3CDTF">2015-04-14T18:48:02Z</dcterms:modified>
  <cp:category/>
  <cp:version/>
  <cp:contentType/>
  <cp:contentStatus/>
</cp:coreProperties>
</file>