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2025-2027" sheetId="1" r:id="rId1"/>
  </sheets>
  <calcPr calcId="152511" iterate="1"/>
</workbook>
</file>

<file path=xl/calcChain.xml><?xml version="1.0" encoding="utf-8"?>
<calcChain xmlns="http://schemas.openxmlformats.org/spreadsheetml/2006/main">
  <c r="D39" i="1" l="1"/>
  <c r="F39" i="1"/>
  <c r="C31" i="1" l="1"/>
  <c r="D42" i="1" l="1"/>
  <c r="F41" i="1"/>
  <c r="G41" i="1"/>
  <c r="F42" i="1"/>
  <c r="G42" i="1"/>
  <c r="G40" i="1"/>
  <c r="F40" i="1"/>
  <c r="D40" i="1"/>
  <c r="C40" i="1"/>
  <c r="D30" i="1"/>
  <c r="F30" i="1"/>
  <c r="C30" i="1"/>
  <c r="D29" i="1"/>
  <c r="F29" i="1"/>
  <c r="C29" i="1"/>
  <c r="D28" i="1"/>
  <c r="F28" i="1"/>
  <c r="C28" i="1"/>
  <c r="C39" i="1"/>
  <c r="F128" i="1"/>
  <c r="D120" i="1"/>
  <c r="F118" i="1"/>
  <c r="F119" i="1"/>
  <c r="F117" i="1"/>
  <c r="F120" i="1" s="1"/>
  <c r="D118" i="1"/>
  <c r="D119" i="1"/>
  <c r="D117" i="1"/>
  <c r="C118" i="1"/>
  <c r="C119" i="1"/>
  <c r="C117" i="1"/>
  <c r="F124" i="1"/>
  <c r="C65" i="1" l="1"/>
  <c r="C66" i="1"/>
  <c r="C67" i="1"/>
  <c r="D65" i="1"/>
  <c r="D66" i="1"/>
  <c r="D67" i="1"/>
  <c r="F65" i="1"/>
  <c r="F66" i="1"/>
  <c r="F67" i="1"/>
  <c r="D130" i="1"/>
  <c r="D131" i="1"/>
  <c r="C130" i="1"/>
  <c r="C131" i="1"/>
  <c r="D74" i="1"/>
  <c r="D75" i="1"/>
  <c r="C74" i="1"/>
  <c r="C75" i="1"/>
  <c r="D73" i="1"/>
  <c r="C73" i="1"/>
  <c r="C76" i="1" s="1"/>
  <c r="G15" i="1" l="1"/>
  <c r="G18" i="1" s="1"/>
  <c r="G47" i="1"/>
  <c r="F47" i="1"/>
  <c r="D47" i="1"/>
  <c r="C47" i="1"/>
  <c r="C42" i="1"/>
  <c r="C43" i="1" l="1"/>
  <c r="D43" i="1"/>
  <c r="F43" i="1"/>
  <c r="G43" i="1"/>
  <c r="F35" i="1"/>
  <c r="F31" i="1" l="1"/>
  <c r="F27" i="1"/>
  <c r="L25" i="1"/>
  <c r="M25" i="1" s="1"/>
  <c r="D27" i="1"/>
  <c r="C21" i="1"/>
  <c r="L69" i="1"/>
  <c r="M69" i="1" s="1"/>
  <c r="C56" i="1"/>
  <c r="D168" i="1"/>
  <c r="C168" i="1"/>
  <c r="D164" i="1"/>
  <c r="C164" i="1"/>
  <c r="D160" i="1"/>
  <c r="C160" i="1"/>
  <c r="D156" i="1"/>
  <c r="C156" i="1"/>
  <c r="D150" i="1"/>
  <c r="D151" i="1"/>
  <c r="C151" i="1"/>
  <c r="C150" i="1"/>
  <c r="D148" i="1"/>
  <c r="C148" i="1"/>
  <c r="D144" i="1"/>
  <c r="C144" i="1"/>
  <c r="D140" i="1"/>
  <c r="C140" i="1"/>
  <c r="D136" i="1"/>
  <c r="C136" i="1"/>
  <c r="D128" i="1"/>
  <c r="C128" i="1"/>
  <c r="D124" i="1"/>
  <c r="C124" i="1"/>
  <c r="D116" i="1"/>
  <c r="C116" i="1"/>
  <c r="D112" i="1"/>
  <c r="C112" i="1"/>
  <c r="D105" i="1"/>
  <c r="D106" i="1"/>
  <c r="D107" i="1"/>
  <c r="C107" i="1"/>
  <c r="C106" i="1"/>
  <c r="C105" i="1"/>
  <c r="D104" i="1"/>
  <c r="C104" i="1"/>
  <c r="D100" i="1"/>
  <c r="C100" i="1"/>
  <c r="D96" i="1"/>
  <c r="C96" i="1"/>
  <c r="D92" i="1"/>
  <c r="C92" i="1"/>
  <c r="D86" i="1"/>
  <c r="D87" i="1"/>
  <c r="C87" i="1"/>
  <c r="C86" i="1"/>
  <c r="D84" i="1"/>
  <c r="C84" i="1"/>
  <c r="D80" i="1"/>
  <c r="C80" i="1"/>
  <c r="D72" i="1"/>
  <c r="F72" i="1"/>
  <c r="C72" i="1"/>
  <c r="C64" i="1"/>
  <c r="D64" i="1"/>
  <c r="C60" i="1"/>
  <c r="D60" i="1"/>
  <c r="D56" i="1"/>
  <c r="D50" i="1"/>
  <c r="D51" i="1"/>
  <c r="C51" i="1"/>
  <c r="C50" i="1"/>
  <c r="F20" i="1"/>
  <c r="D21" i="1"/>
  <c r="F21" i="1"/>
  <c r="F16" i="1" s="1"/>
  <c r="D22" i="1"/>
  <c r="F22" i="1"/>
  <c r="C22" i="1"/>
  <c r="C20" i="1"/>
  <c r="D35" i="1"/>
  <c r="C35" i="1"/>
  <c r="C27" i="1"/>
  <c r="D17" i="1" l="1"/>
  <c r="C17" i="1"/>
  <c r="D16" i="1"/>
  <c r="L16" i="1" s="1"/>
  <c r="C15" i="1"/>
  <c r="F17" i="1"/>
  <c r="L17" i="1" s="1"/>
  <c r="F15" i="1"/>
  <c r="C16" i="1"/>
  <c r="F68" i="1"/>
  <c r="C120" i="1"/>
  <c r="D31" i="1"/>
  <c r="D76" i="1"/>
  <c r="L116" i="1"/>
  <c r="D20" i="1"/>
  <c r="D15" i="1" s="1"/>
  <c r="L24" i="1"/>
  <c r="M24" i="1" s="1"/>
  <c r="F23" i="1"/>
  <c r="C23" i="1"/>
  <c r="L168" i="1"/>
  <c r="D152" i="1"/>
  <c r="C152" i="1"/>
  <c r="L148" i="1"/>
  <c r="D132" i="1"/>
  <c r="C132" i="1"/>
  <c r="C108" i="1"/>
  <c r="D108" i="1"/>
  <c r="C88" i="1"/>
  <c r="L104" i="1"/>
  <c r="D88" i="1"/>
  <c r="D68" i="1"/>
  <c r="L64" i="1"/>
  <c r="D52" i="1"/>
  <c r="C52" i="1"/>
  <c r="C68" i="1"/>
  <c r="F18" i="1" l="1"/>
  <c r="D23" i="1"/>
  <c r="M17" i="1"/>
  <c r="M116" i="1"/>
  <c r="L15" i="1"/>
  <c r="M15" i="1" s="1"/>
  <c r="M16" i="1"/>
  <c r="C18" i="1"/>
  <c r="M168" i="1"/>
  <c r="D18" i="1"/>
  <c r="M148" i="1"/>
  <c r="M104" i="1"/>
  <c r="M64" i="1"/>
  <c r="L18" i="1" l="1"/>
  <c r="M18" i="1" s="1"/>
</calcChain>
</file>

<file path=xl/sharedStrings.xml><?xml version="1.0" encoding="utf-8"?>
<sst xmlns="http://schemas.openxmlformats.org/spreadsheetml/2006/main" count="131" uniqueCount="73">
  <si>
    <t>Приложение 1</t>
  </si>
  <si>
    <t>к муниципальной программе</t>
  </si>
  <si>
    <t>План</t>
  </si>
  <si>
    <t>реализации муниципальной программы</t>
  </si>
  <si>
    <t xml:space="preserve">«Комплексное развитие территории Скребловского сельского поселения» </t>
  </si>
  <si>
    <t>на период 2025 - 2027 годы</t>
  </si>
  <si>
    <t>Годы реализации</t>
  </si>
  <si>
    <t>Оценка расходов (тыс. руб. в ценах соответствующих лет)</t>
  </si>
  <si>
    <t>Индикаторы реализации (целевые задания)</t>
  </si>
  <si>
    <t>Главный распорядитель бюджетных средств</t>
  </si>
  <si>
    <t>всего</t>
  </si>
  <si>
    <t>в том числе</t>
  </si>
  <si>
    <t>областной бюджет</t>
  </si>
  <si>
    <t>федеральный бюджет</t>
  </si>
  <si>
    <t>«Комплексное развитие территории Скребловского сельского поселения»</t>
  </si>
  <si>
    <t>Итого по муниципальной программе</t>
  </si>
  <si>
    <t>2025-2027</t>
  </si>
  <si>
    <t>Проектная часть</t>
  </si>
  <si>
    <t>Отраслевой проект «Благоустройство сельских территорий»</t>
  </si>
  <si>
    <t>Площадь земель, освобожденных от борщевика Сосновского, га</t>
  </si>
  <si>
    <t>Администрация Скребловского сельского поселения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</si>
  <si>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</si>
  <si>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Отраслевой проект «Развитие и приведение в нормативное состояние автомобильных дорог общего пользования»</t>
  </si>
  <si>
    <t>Протяженность отремонтированных дорог, км</t>
  </si>
  <si>
    <t>Расходы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</si>
  <si>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Процессная часть </t>
  </si>
  <si>
    <t>Комплекс процессных мероприятий "Развитие учреждений культурно-досугового типа, физической культуры и спорта в Скребловском сельском поселении"</t>
  </si>
  <si>
    <t>СКЦ «Лидер»</t>
  </si>
  <si>
    <t>Расходы на содержание муниципальных казенных учреждений культуры</t>
  </si>
  <si>
    <t>Расходы на содержание муниципальных казенных библиотек</t>
  </si>
  <si>
    <t xml:space="preserve">Расходы на организацию и проведение культурно-массовых мероприятий </t>
  </si>
  <si>
    <t>Комплекс процессных мероприятий "Обеспечение деятельности в системе управления сферой культуры, повышения качества услуг и сохранение кадрового потенциала работников учреждений культуры"</t>
  </si>
  <si>
    <t>Размер средней заработной платы работников культуры, руб.</t>
  </si>
  <si>
    <t>Расходы на проектно-изыскательские работы и строительство газопровода</t>
  </si>
  <si>
    <t>Расходы на мероприятия по подготовке объектов теплоснабжения к отопительному сезону на территории поселения</t>
  </si>
  <si>
    <t>Расходы на мероприятия по учету и обслуживанию уличного освещения поселения</t>
  </si>
  <si>
    <t>Расходы на организацию и содержание мест захоронения</t>
  </si>
  <si>
    <t>Расходы на прочие мероприятия по благоустройству поселения</t>
  </si>
  <si>
    <t>Расходы на реализацию мероприятий по борьбе с борщевиком Сосновского</t>
  </si>
  <si>
    <t>Комплекс процессных мероприятий «Реализация функций в сфере обращения с отходами»</t>
  </si>
  <si>
    <t>Расходы на организацию вывоза несанкционированных свалок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</si>
  <si>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</si>
  <si>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>Расходы на поддержку развития общественной инфраструктуры муниципального значения</t>
  </si>
  <si>
    <t>Комплекс процессных мероприятий «Развитие транспортной инфраструктуры и содержание автомобильных дорог в Скребловском сельском поселении»</t>
  </si>
  <si>
    <t>Расходы на мероприятия по обслуживанию и содержанию автомобильных дорог местного значения</t>
  </si>
  <si>
    <t>Расходы на проведение инвентаризации и оформление технических и кадастровых паспортов дорог местного значения</t>
  </si>
  <si>
    <t>Расходы на мероприятия по капитальному ремонту и ремонту автомобильных дорог общего пользования местного значения</t>
  </si>
  <si>
    <t>Расходы на мероприятия, направленные на повышение безопасности дорожного движения</t>
  </si>
  <si>
    <t>Комплекс процессных мероприятий «Обеспечение безопасности населения на территории Скребловского сельского поселения»</t>
  </si>
  <si>
    <t>Расходы на мероприятия по предупреждению и ликвидации последствий чрезвычайных ситуаций и стихийных бедствий</t>
  </si>
  <si>
    <t>Расходы на мероприятия по укреплению пожарной безопасности на территории поселений</t>
  </si>
  <si>
    <t>Расходы на осуществление мероприятий по обеспечению безопасности людей на водных объектах</t>
  </si>
  <si>
    <t>Расходы на мероприятия по противодействию экстремизму и профилактике терроризма</t>
  </si>
  <si>
    <t>Наименование муниципальной программы/структурного элемента</t>
  </si>
  <si>
    <t>Распорядитель (получатель) бюджетных средств Исполнители мероприятий</t>
  </si>
  <si>
    <t>бюджет Скребловского сельского поселения</t>
  </si>
  <si>
    <t>бюджет Лужского муниципального района</t>
  </si>
  <si>
    <t>прочие источники</t>
  </si>
  <si>
    <t>Количество кружков, ед. Количество посещающих библиотеки, чел. Количество проведенных культурно-массовых мероприятий, ед.</t>
  </si>
  <si>
    <t>Доля населения, обеспеченного природным газом, % Количество мероприятий, направленных на поддержание объектов теплоснабжения в нормативном состоянии, ед.</t>
  </si>
  <si>
    <t>Количество мероприятий по благоустройству в целях создания благоприятной среды для проживания и отдыха жителей, ед.</t>
  </si>
  <si>
    <t>Количество мероприятий, направленных на повышение безопасности дорожного движения, ед.</t>
  </si>
  <si>
    <t>Противопожарное опахивание населенных пунктов Скребловского СП, кв.м. Количество обустроенных пожарных водоемов, ед. Количество мероприятий по обеспечению безопасности людей на водных объектах, ед. Количество мероприятий по противодействию экстремизму и профилактике терроризма, ед.</t>
  </si>
  <si>
    <t>Комплекс процессных мероприятий «Благоустройство территории Скребловского сельского поселения»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</si>
  <si>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</si>
  <si>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Комплекс процессных мероприятий "Поддержание устойчивой работы и развитие коммунальной и инженерной инфраструктуры"</t>
  </si>
  <si>
    <t>Отраслевой проект «Развитие транспортной инфраструктуры на сельских территориях»</t>
  </si>
  <si>
    <t>Расходы на развитие транспортной инфраструктуры на сельских территориях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</si>
  <si>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</si>
  <si>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r>
      <t xml:space="preserve">Количество мероприятий по </t>
    </r>
    <r>
      <rPr>
        <sz val="9"/>
        <color rgb="FF000000"/>
        <rFont val="Times New Roman"/>
        <family val="1"/>
        <charset val="204"/>
      </rPr>
      <t>реализации областного закона от 16.02.2024 № 10-оз</t>
    </r>
    <r>
      <rPr>
        <sz val="9"/>
        <rFont val="Times New Roman"/>
        <family val="1"/>
        <charset val="204"/>
      </rPr>
      <t>, ед. Количество мероприятий, направленных на поддержку развития общественной инфраструктуры муниципального значения, ед.</t>
    </r>
  </si>
  <si>
    <t>Расходы на ремонт автомобильных дорог общего пользования местного значения</t>
  </si>
  <si>
    <t xml:space="preserve">Ремонт участков дороги общего пользования местного значения по ул. Аистов Луг в д. Наволок; ремонт дворовых территорий у домов № 36, 37 в п. Скреблово </t>
  </si>
  <si>
    <t>Комплекс процессных мероприятий «Содействие развитию участия населения в осуществлении местного самоуправления в Ленингадской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</si>
</sst>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0" fillId="0" borderId="0" xfId="0" applyNumberFormat="1"/>
    <xf numFmtId="164" fontId="5" fillId="0" borderId="1" xfId="0" applyNumberFormat="1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8"/>
  <sheetViews>
    <sheetView tabSelected="1" zoomScaleNormal="100" workbookViewId="0">
      <selection sqref="A1:K168"/>
    </sheetView>
  </sheetViews>
  <sheetFormatPr defaultRowHeight="15" x14ac:dyDescent="0.25"/>
  <cols>
    <col min="1" max="1" width="33.42578125" customWidth="1"/>
    <col min="2" max="2" width="12" customWidth="1"/>
    <col min="3" max="3" width="12.42578125" customWidth="1"/>
    <col min="4" max="4" width="13.28515625" customWidth="1"/>
    <col min="5" max="5" width="15.42578125" customWidth="1"/>
    <col min="6" max="6" width="12.140625" customWidth="1"/>
    <col min="7" max="7" width="13" customWidth="1"/>
    <col min="8" max="8" width="11.5703125" customWidth="1"/>
    <col min="9" max="11" width="17" customWidth="1"/>
    <col min="12" max="12" width="14" hidden="1" customWidth="1"/>
    <col min="13" max="13" width="9.28515625" hidden="1" customWidth="1"/>
    <col min="15" max="15" width="9.5703125" bestFit="1" customWidth="1"/>
  </cols>
  <sheetData>
    <row r="2" spans="1:13" x14ac:dyDescent="0.25">
      <c r="K2" s="1" t="s">
        <v>0</v>
      </c>
    </row>
    <row r="3" spans="1:13" x14ac:dyDescent="0.25">
      <c r="K3" s="1" t="s">
        <v>1</v>
      </c>
    </row>
    <row r="4" spans="1:13" ht="15.75" x14ac:dyDescent="0.25">
      <c r="A4" s="2"/>
    </row>
    <row r="5" spans="1:13" ht="15.75" x14ac:dyDescent="0.25">
      <c r="A5" s="49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3" ht="15.7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3" ht="21" customHeight="1" x14ac:dyDescent="0.25">
      <c r="A7" s="41" t="s">
        <v>4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ht="15.75" x14ac:dyDescent="0.25">
      <c r="A8" s="49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3" ht="15.75" x14ac:dyDescent="0.25">
      <c r="A9" s="3"/>
    </row>
    <row r="10" spans="1:13" ht="52.5" customHeight="1" x14ac:dyDescent="0.25">
      <c r="A10" s="42" t="s">
        <v>53</v>
      </c>
      <c r="B10" s="42" t="s">
        <v>6</v>
      </c>
      <c r="C10" s="42" t="s">
        <v>7</v>
      </c>
      <c r="D10" s="42"/>
      <c r="E10" s="42"/>
      <c r="F10" s="42"/>
      <c r="G10" s="42"/>
      <c r="H10" s="42"/>
      <c r="I10" s="43" t="s">
        <v>8</v>
      </c>
      <c r="J10" s="43" t="s">
        <v>9</v>
      </c>
      <c r="K10" s="50" t="s">
        <v>54</v>
      </c>
    </row>
    <row r="11" spans="1:13" x14ac:dyDescent="0.25">
      <c r="A11" s="42"/>
      <c r="B11" s="42"/>
      <c r="C11" s="43" t="s">
        <v>10</v>
      </c>
      <c r="D11" s="43" t="s">
        <v>11</v>
      </c>
      <c r="E11" s="43"/>
      <c r="F11" s="43"/>
      <c r="G11" s="43"/>
      <c r="H11" s="43"/>
      <c r="I11" s="43"/>
      <c r="J11" s="43"/>
      <c r="K11" s="51"/>
    </row>
    <row r="12" spans="1:13" ht="51" x14ac:dyDescent="0.25">
      <c r="A12" s="42"/>
      <c r="B12" s="42"/>
      <c r="C12" s="43"/>
      <c r="D12" s="7" t="s">
        <v>55</v>
      </c>
      <c r="E12" s="7" t="s">
        <v>56</v>
      </c>
      <c r="F12" s="7" t="s">
        <v>12</v>
      </c>
      <c r="G12" s="7" t="s">
        <v>13</v>
      </c>
      <c r="H12" s="7" t="s">
        <v>57</v>
      </c>
      <c r="I12" s="43"/>
      <c r="J12" s="43"/>
      <c r="K12" s="52"/>
    </row>
    <row r="13" spans="1:13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</row>
    <row r="14" spans="1:13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3" ht="21.75" customHeight="1" x14ac:dyDescent="0.25">
      <c r="A15" s="45" t="s">
        <v>14</v>
      </c>
      <c r="B15" s="8">
        <v>2025</v>
      </c>
      <c r="C15" s="10">
        <f t="shared" ref="C15:D17" si="0">C20+C28+C49+C65+C73+C85+C105+C117+C129+C149+C40</f>
        <v>23410.234159999996</v>
      </c>
      <c r="D15" s="10">
        <f t="shared" si="0"/>
        <v>18676.904010000002</v>
      </c>
      <c r="E15" s="10"/>
      <c r="F15" s="10">
        <f>F20+F28+F49+F65+F73+F85+F105+F117+F129+F149+F40</f>
        <v>4733.3301499999998</v>
      </c>
      <c r="G15" s="10">
        <f>G40</f>
        <v>0</v>
      </c>
      <c r="H15" s="10"/>
      <c r="I15" s="6"/>
      <c r="J15" s="46"/>
      <c r="K15" s="46"/>
      <c r="L15" s="17">
        <f>F15+D15</f>
        <v>23410.23416</v>
      </c>
      <c r="M15" s="17">
        <f>L15-C15</f>
        <v>0</v>
      </c>
    </row>
    <row r="16" spans="1:13" ht="21.75" customHeight="1" x14ac:dyDescent="0.25">
      <c r="A16" s="45"/>
      <c r="B16" s="8">
        <v>2026</v>
      </c>
      <c r="C16" s="10">
        <f t="shared" si="0"/>
        <v>25236.787469999999</v>
      </c>
      <c r="D16" s="10">
        <f t="shared" si="0"/>
        <v>18836.883450000001</v>
      </c>
      <c r="E16" s="10"/>
      <c r="F16" s="10">
        <f>F21+F29+F50+F66+F74+F86+F106+F118+F130+F150+F41</f>
        <v>6399.86402</v>
      </c>
      <c r="G16" s="5"/>
      <c r="H16" s="5"/>
      <c r="I16" s="6"/>
      <c r="J16" s="46"/>
      <c r="K16" s="46"/>
      <c r="L16" s="17">
        <f t="shared" ref="L16:L18" si="1">F16+D16</f>
        <v>25236.747470000002</v>
      </c>
      <c r="M16" s="17">
        <f t="shared" ref="M16:M18" si="2">L16-C16</f>
        <v>-3.9999999997235136E-2</v>
      </c>
    </row>
    <row r="17" spans="1:15" ht="21.75" customHeight="1" x14ac:dyDescent="0.25">
      <c r="A17" s="45"/>
      <c r="B17" s="8">
        <v>2027</v>
      </c>
      <c r="C17" s="10">
        <f t="shared" si="0"/>
        <v>14346.581849999999</v>
      </c>
      <c r="D17" s="10">
        <f t="shared" si="0"/>
        <v>10520.77175</v>
      </c>
      <c r="E17" s="10"/>
      <c r="F17" s="10">
        <f>F22+F30+F51+F67+F75+F87+F107+F119+F131+F151+F42</f>
        <v>3825.8101000000001</v>
      </c>
      <c r="G17" s="5"/>
      <c r="H17" s="5"/>
      <c r="I17" s="6"/>
      <c r="J17" s="46"/>
      <c r="K17" s="46"/>
      <c r="L17" s="17">
        <f t="shared" si="1"/>
        <v>14346.58185</v>
      </c>
      <c r="M17" s="17">
        <f t="shared" si="2"/>
        <v>0</v>
      </c>
      <c r="O17" s="17"/>
    </row>
    <row r="18" spans="1:15" ht="18" customHeight="1" x14ac:dyDescent="0.25">
      <c r="A18" s="9" t="s">
        <v>15</v>
      </c>
      <c r="B18" s="8" t="s">
        <v>16</v>
      </c>
      <c r="C18" s="10">
        <f>SUM(C15:C17)</f>
        <v>62993.603479999991</v>
      </c>
      <c r="D18" s="10">
        <f t="shared" ref="D18:G18" si="3">SUM(D15:D17)</f>
        <v>48034.559210000007</v>
      </c>
      <c r="E18" s="10"/>
      <c r="F18" s="10">
        <f t="shared" si="3"/>
        <v>14959.004269999999</v>
      </c>
      <c r="G18" s="10">
        <f t="shared" si="3"/>
        <v>0</v>
      </c>
      <c r="H18" s="10"/>
      <c r="I18" s="6"/>
      <c r="J18" s="6"/>
      <c r="K18" s="6"/>
      <c r="L18" s="17">
        <f t="shared" si="1"/>
        <v>62993.563480000004</v>
      </c>
      <c r="M18" s="17">
        <f t="shared" si="2"/>
        <v>-3.99999999863212E-2</v>
      </c>
    </row>
    <row r="19" spans="1:15" x14ac:dyDescent="0.25">
      <c r="A19" s="38" t="s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5" ht="18" customHeight="1" x14ac:dyDescent="0.25">
      <c r="A20" s="32" t="s">
        <v>18</v>
      </c>
      <c r="B20" s="8">
        <v>2025</v>
      </c>
      <c r="C20" s="10">
        <f>C24</f>
        <v>578.05511999999999</v>
      </c>
      <c r="D20" s="10">
        <f t="shared" ref="D20:F20" si="4">D24</f>
        <v>52.024970000000003</v>
      </c>
      <c r="E20" s="10"/>
      <c r="F20" s="10">
        <f t="shared" si="4"/>
        <v>526.03015000000005</v>
      </c>
      <c r="G20" s="8"/>
      <c r="H20" s="8"/>
      <c r="I20" s="34" t="s">
        <v>19</v>
      </c>
      <c r="J20" s="29" t="s">
        <v>20</v>
      </c>
      <c r="K20" s="29" t="s">
        <v>20</v>
      </c>
    </row>
    <row r="21" spans="1:15" ht="18" customHeight="1" x14ac:dyDescent="0.25">
      <c r="A21" s="32"/>
      <c r="B21" s="8">
        <v>2026</v>
      </c>
      <c r="C21" s="10">
        <f>C25</f>
        <v>656.92319999999995</v>
      </c>
      <c r="D21" s="10">
        <f t="shared" ref="D21:F21" si="5">D25</f>
        <v>72.261560000000003</v>
      </c>
      <c r="E21" s="10"/>
      <c r="F21" s="10">
        <f t="shared" si="5"/>
        <v>584.66164000000003</v>
      </c>
      <c r="G21" s="8"/>
      <c r="H21" s="8"/>
      <c r="I21" s="35"/>
      <c r="J21" s="30"/>
      <c r="K21" s="30"/>
    </row>
    <row r="22" spans="1:15" ht="18" customHeight="1" x14ac:dyDescent="0.25">
      <c r="A22" s="32"/>
      <c r="B22" s="8">
        <v>2027</v>
      </c>
      <c r="C22" s="10">
        <f>C26</f>
        <v>470.34456</v>
      </c>
      <c r="D22" s="10">
        <f t="shared" ref="D22:F22" si="6">D26</f>
        <v>47.034460000000003</v>
      </c>
      <c r="E22" s="10"/>
      <c r="F22" s="10">
        <f t="shared" si="6"/>
        <v>423.31009999999998</v>
      </c>
      <c r="G22" s="8"/>
      <c r="H22" s="8"/>
      <c r="I22" s="35"/>
      <c r="J22" s="30"/>
      <c r="K22" s="30"/>
    </row>
    <row r="23" spans="1:15" ht="18" customHeight="1" x14ac:dyDescent="0.25">
      <c r="A23" s="32"/>
      <c r="B23" s="8" t="s">
        <v>16</v>
      </c>
      <c r="C23" s="10">
        <f>SUM(C20:C22)</f>
        <v>1705.3228799999999</v>
      </c>
      <c r="D23" s="10">
        <f t="shared" ref="D23:F23" si="7">SUM(D20:D22)</f>
        <v>171.32098999999999</v>
      </c>
      <c r="E23" s="10"/>
      <c r="F23" s="10">
        <f t="shared" si="7"/>
        <v>1534.00189</v>
      </c>
      <c r="G23" s="8"/>
      <c r="H23" s="8"/>
      <c r="I23" s="35"/>
      <c r="J23" s="30"/>
      <c r="K23" s="30"/>
    </row>
    <row r="24" spans="1:15" ht="18" customHeight="1" x14ac:dyDescent="0.25">
      <c r="A24" s="28" t="s">
        <v>21</v>
      </c>
      <c r="B24" s="11">
        <v>2025</v>
      </c>
      <c r="C24" s="12">
        <v>578.05511999999999</v>
      </c>
      <c r="D24" s="12">
        <v>52.024970000000003</v>
      </c>
      <c r="E24" s="12"/>
      <c r="F24" s="12">
        <v>526.03015000000005</v>
      </c>
      <c r="G24" s="11"/>
      <c r="H24" s="11"/>
      <c r="I24" s="35"/>
      <c r="J24" s="30"/>
      <c r="K24" s="30"/>
      <c r="L24" s="17">
        <f>F24+D24</f>
        <v>578.0551200000001</v>
      </c>
      <c r="M24" s="17">
        <f>L24-C24</f>
        <v>0</v>
      </c>
    </row>
    <row r="25" spans="1:15" ht="18" customHeight="1" x14ac:dyDescent="0.25">
      <c r="A25" s="28"/>
      <c r="B25" s="11">
        <v>2026</v>
      </c>
      <c r="C25" s="12">
        <v>656.92319999999995</v>
      </c>
      <c r="D25" s="12">
        <v>72.261560000000003</v>
      </c>
      <c r="E25" s="12"/>
      <c r="F25" s="12">
        <v>584.66164000000003</v>
      </c>
      <c r="G25" s="11"/>
      <c r="H25" s="11"/>
      <c r="I25" s="35"/>
      <c r="J25" s="30"/>
      <c r="K25" s="30"/>
      <c r="L25" s="17">
        <f>F25+D25</f>
        <v>656.92320000000007</v>
      </c>
      <c r="M25" s="17">
        <f>L25-C25</f>
        <v>0</v>
      </c>
    </row>
    <row r="26" spans="1:15" ht="18" customHeight="1" x14ac:dyDescent="0.25">
      <c r="A26" s="28"/>
      <c r="B26" s="11">
        <v>2027</v>
      </c>
      <c r="C26" s="12">
        <v>470.34456</v>
      </c>
      <c r="D26" s="12">
        <v>47.034460000000003</v>
      </c>
      <c r="E26" s="12"/>
      <c r="F26" s="12">
        <v>423.31009999999998</v>
      </c>
      <c r="G26" s="11"/>
      <c r="H26" s="11"/>
      <c r="I26" s="35"/>
      <c r="J26" s="30"/>
      <c r="K26" s="30"/>
    </row>
    <row r="27" spans="1:15" ht="18" customHeight="1" x14ac:dyDescent="0.25">
      <c r="A27" s="28"/>
      <c r="B27" s="11" t="s">
        <v>16</v>
      </c>
      <c r="C27" s="12">
        <f>SUM(C24:C26)</f>
        <v>1705.3228799999999</v>
      </c>
      <c r="D27" s="12">
        <f t="shared" ref="D27" si="8">SUM(D24:D26)</f>
        <v>171.32098999999999</v>
      </c>
      <c r="E27" s="12"/>
      <c r="F27" s="12">
        <f>SUM(F24:F26)</f>
        <v>1534.00189</v>
      </c>
      <c r="G27" s="11"/>
      <c r="H27" s="11"/>
      <c r="I27" s="36"/>
      <c r="J27" s="31"/>
      <c r="K27" s="31"/>
    </row>
    <row r="28" spans="1:15" ht="18.75" customHeight="1" x14ac:dyDescent="0.25">
      <c r="A28" s="32" t="s">
        <v>22</v>
      </c>
      <c r="B28" s="8">
        <v>2025</v>
      </c>
      <c r="C28" s="10">
        <f>C32+C36</f>
        <v>0</v>
      </c>
      <c r="D28" s="10">
        <f t="shared" ref="D28:F28" si="9">D32+D36</f>
        <v>0</v>
      </c>
      <c r="E28" s="10"/>
      <c r="F28" s="10">
        <f t="shared" si="9"/>
        <v>0</v>
      </c>
      <c r="G28" s="11"/>
      <c r="H28" s="11"/>
      <c r="I28" s="34" t="s">
        <v>23</v>
      </c>
      <c r="J28" s="29" t="s">
        <v>20</v>
      </c>
      <c r="K28" s="29" t="s">
        <v>20</v>
      </c>
    </row>
    <row r="29" spans="1:15" ht="18.75" customHeight="1" x14ac:dyDescent="0.25">
      <c r="A29" s="32"/>
      <c r="B29" s="8">
        <v>2026</v>
      </c>
      <c r="C29" s="10">
        <f>C33+C37</f>
        <v>5111.46335</v>
      </c>
      <c r="D29" s="10">
        <f t="shared" ref="D29:F29" si="10">D33+D37</f>
        <v>562.26097000000004</v>
      </c>
      <c r="E29" s="10"/>
      <c r="F29" s="10">
        <f t="shared" si="10"/>
        <v>4549.2023799999997</v>
      </c>
      <c r="G29" s="11"/>
      <c r="H29" s="11"/>
      <c r="I29" s="35"/>
      <c r="J29" s="30"/>
      <c r="K29" s="30"/>
    </row>
    <row r="30" spans="1:15" ht="18.75" customHeight="1" x14ac:dyDescent="0.25">
      <c r="A30" s="32"/>
      <c r="B30" s="8">
        <v>2027</v>
      </c>
      <c r="C30" s="10">
        <f>C34+C38</f>
        <v>2373.8890000000001</v>
      </c>
      <c r="D30" s="10">
        <f t="shared" ref="D30:F30" si="11">D34+D38</f>
        <v>237.38900000000001</v>
      </c>
      <c r="E30" s="10"/>
      <c r="F30" s="10">
        <f t="shared" si="11"/>
        <v>2136.5</v>
      </c>
      <c r="G30" s="11"/>
      <c r="H30" s="11"/>
      <c r="I30" s="35"/>
      <c r="J30" s="30"/>
      <c r="K30" s="30"/>
    </row>
    <row r="31" spans="1:15" ht="18.75" customHeight="1" x14ac:dyDescent="0.25">
      <c r="A31" s="32"/>
      <c r="B31" s="8" t="s">
        <v>16</v>
      </c>
      <c r="C31" s="10">
        <f>SUM(C28:C30)</f>
        <v>7485.3523500000001</v>
      </c>
      <c r="D31" s="10">
        <f>SUM(D28:D30)</f>
        <v>799.64997000000005</v>
      </c>
      <c r="E31" s="10"/>
      <c r="F31" s="10">
        <f t="shared" ref="F31" si="12">SUM(F28:F30)</f>
        <v>6685.7023799999997</v>
      </c>
      <c r="G31" s="11"/>
      <c r="H31" s="11"/>
      <c r="I31" s="35"/>
      <c r="J31" s="30"/>
      <c r="K31" s="30"/>
    </row>
    <row r="32" spans="1:15" ht="21.75" customHeight="1" x14ac:dyDescent="0.25">
      <c r="A32" s="28" t="s">
        <v>24</v>
      </c>
      <c r="B32" s="11">
        <v>2025</v>
      </c>
      <c r="C32" s="12">
        <v>0</v>
      </c>
      <c r="D32" s="12">
        <v>0</v>
      </c>
      <c r="E32" s="12"/>
      <c r="F32" s="12">
        <v>0</v>
      </c>
      <c r="G32" s="11"/>
      <c r="H32" s="11"/>
      <c r="I32" s="35"/>
      <c r="J32" s="30"/>
      <c r="K32" s="30"/>
    </row>
    <row r="33" spans="1:11" ht="21.75" customHeight="1" x14ac:dyDescent="0.25">
      <c r="A33" s="28"/>
      <c r="B33" s="11">
        <v>2026</v>
      </c>
      <c r="C33" s="12">
        <v>5111.46335</v>
      </c>
      <c r="D33" s="12">
        <v>562.26097000000004</v>
      </c>
      <c r="E33" s="11"/>
      <c r="F33" s="11">
        <v>4549.2023799999997</v>
      </c>
      <c r="G33" s="11"/>
      <c r="H33" s="11"/>
      <c r="I33" s="35"/>
      <c r="J33" s="30"/>
      <c r="K33" s="30"/>
    </row>
    <row r="34" spans="1:11" ht="21.75" customHeight="1" x14ac:dyDescent="0.25">
      <c r="A34" s="28"/>
      <c r="B34" s="11">
        <v>2027</v>
      </c>
      <c r="C34" s="12">
        <v>0</v>
      </c>
      <c r="D34" s="12">
        <v>0</v>
      </c>
      <c r="E34" s="12"/>
      <c r="F34" s="12">
        <v>0</v>
      </c>
      <c r="G34" s="11"/>
      <c r="H34" s="11"/>
      <c r="I34" s="35"/>
      <c r="J34" s="30"/>
      <c r="K34" s="30"/>
    </row>
    <row r="35" spans="1:11" ht="21.75" customHeight="1" x14ac:dyDescent="0.25">
      <c r="A35" s="28"/>
      <c r="B35" s="11" t="s">
        <v>16</v>
      </c>
      <c r="C35" s="12">
        <f>SUM(C32:C34)</f>
        <v>5111.46335</v>
      </c>
      <c r="D35" s="12">
        <f>SUM(D32:D34)</f>
        <v>562.26097000000004</v>
      </c>
      <c r="E35" s="12"/>
      <c r="F35" s="12">
        <f t="shared" ref="F35" si="13">SUM(F32:F34)</f>
        <v>4549.2023799999997</v>
      </c>
      <c r="G35" s="11"/>
      <c r="H35" s="11"/>
      <c r="I35" s="36"/>
      <c r="J35" s="31"/>
      <c r="K35" s="31"/>
    </row>
    <row r="36" spans="1:11" ht="21.75" customHeight="1" x14ac:dyDescent="0.25">
      <c r="A36" s="28" t="s">
        <v>70</v>
      </c>
      <c r="B36" s="25">
        <v>2025</v>
      </c>
      <c r="C36" s="12">
        <v>0</v>
      </c>
      <c r="D36" s="12">
        <v>0</v>
      </c>
      <c r="E36" s="12"/>
      <c r="F36" s="12">
        <v>0</v>
      </c>
      <c r="G36" s="25"/>
      <c r="H36" s="25"/>
      <c r="I36" s="23"/>
      <c r="J36" s="24"/>
      <c r="K36" s="24"/>
    </row>
    <row r="37" spans="1:11" ht="21.75" customHeight="1" x14ac:dyDescent="0.25">
      <c r="A37" s="28"/>
      <c r="B37" s="25">
        <v>2026</v>
      </c>
      <c r="C37" s="12">
        <v>0</v>
      </c>
      <c r="D37" s="12">
        <v>0</v>
      </c>
      <c r="E37" s="12"/>
      <c r="F37" s="12">
        <v>0</v>
      </c>
      <c r="G37" s="25"/>
      <c r="H37" s="25"/>
      <c r="I37" s="23"/>
      <c r="J37" s="24"/>
      <c r="K37" s="24"/>
    </row>
    <row r="38" spans="1:11" ht="21.75" customHeight="1" x14ac:dyDescent="0.25">
      <c r="A38" s="28"/>
      <c r="B38" s="25">
        <v>2027</v>
      </c>
      <c r="C38" s="12">
        <v>2373.8890000000001</v>
      </c>
      <c r="D38" s="12">
        <v>237.38900000000001</v>
      </c>
      <c r="E38" s="12"/>
      <c r="F38" s="12">
        <v>2136.5</v>
      </c>
      <c r="G38" s="25"/>
      <c r="H38" s="25"/>
      <c r="I38" s="23"/>
      <c r="J38" s="24"/>
      <c r="K38" s="24"/>
    </row>
    <row r="39" spans="1:11" ht="21.75" customHeight="1" x14ac:dyDescent="0.25">
      <c r="A39" s="28"/>
      <c r="B39" s="25" t="s">
        <v>16</v>
      </c>
      <c r="C39" s="12">
        <f>SUM(C36:C38)</f>
        <v>2373.8890000000001</v>
      </c>
      <c r="D39" s="12">
        <f t="shared" ref="D39:F39" si="14">SUM(D36:D38)</f>
        <v>237.38900000000001</v>
      </c>
      <c r="E39" s="12"/>
      <c r="F39" s="12">
        <f t="shared" si="14"/>
        <v>2136.5</v>
      </c>
      <c r="G39" s="25"/>
      <c r="H39" s="25"/>
      <c r="I39" s="23"/>
      <c r="J39" s="24"/>
      <c r="K39" s="24"/>
    </row>
    <row r="40" spans="1:11" ht="21" customHeight="1" x14ac:dyDescent="0.25">
      <c r="A40" s="32" t="s">
        <v>66</v>
      </c>
      <c r="B40" s="8">
        <v>2025</v>
      </c>
      <c r="C40" s="10">
        <f>C44</f>
        <v>0</v>
      </c>
      <c r="D40" s="10">
        <f>D44</f>
        <v>0</v>
      </c>
      <c r="E40" s="12"/>
      <c r="F40" s="10">
        <f>F44</f>
        <v>0</v>
      </c>
      <c r="G40" s="10">
        <f>G44</f>
        <v>0</v>
      </c>
      <c r="H40" s="8"/>
      <c r="I40" s="34" t="s">
        <v>23</v>
      </c>
      <c r="J40" s="29" t="s">
        <v>20</v>
      </c>
      <c r="K40" s="29" t="s">
        <v>20</v>
      </c>
    </row>
    <row r="41" spans="1:11" ht="21" customHeight="1" x14ac:dyDescent="0.25">
      <c r="A41" s="32"/>
      <c r="B41" s="8">
        <v>2026</v>
      </c>
      <c r="C41" s="10">
        <v>6411.6490000000003</v>
      </c>
      <c r="D41" s="10">
        <v>6411.6490000000003</v>
      </c>
      <c r="E41" s="12"/>
      <c r="F41" s="10">
        <f t="shared" ref="F41:G41" si="15">F45</f>
        <v>0</v>
      </c>
      <c r="G41" s="10">
        <f t="shared" si="15"/>
        <v>0</v>
      </c>
      <c r="H41" s="10"/>
      <c r="I41" s="35"/>
      <c r="J41" s="30"/>
      <c r="K41" s="30"/>
    </row>
    <row r="42" spans="1:11" ht="21" customHeight="1" x14ac:dyDescent="0.25">
      <c r="A42" s="32"/>
      <c r="B42" s="8">
        <v>2027</v>
      </c>
      <c r="C42" s="10">
        <f t="shared" ref="C42:D42" si="16">C46</f>
        <v>0</v>
      </c>
      <c r="D42" s="10">
        <f t="shared" si="16"/>
        <v>0</v>
      </c>
      <c r="E42" s="8"/>
      <c r="F42" s="10">
        <f t="shared" ref="F42:G42" si="17">F46</f>
        <v>0</v>
      </c>
      <c r="G42" s="10">
        <f t="shared" si="17"/>
        <v>0</v>
      </c>
      <c r="H42" s="10"/>
      <c r="I42" s="35"/>
      <c r="J42" s="30"/>
      <c r="K42" s="30"/>
    </row>
    <row r="43" spans="1:11" ht="21" customHeight="1" x14ac:dyDescent="0.25">
      <c r="A43" s="32"/>
      <c r="B43" s="8" t="s">
        <v>16</v>
      </c>
      <c r="C43" s="10">
        <f>SUM(C40:C42)</f>
        <v>6411.6490000000003</v>
      </c>
      <c r="D43" s="10">
        <f>SUM(D40:D42)</f>
        <v>6411.6490000000003</v>
      </c>
      <c r="E43" s="8"/>
      <c r="F43" s="10">
        <f>SUM(F40:F42)</f>
        <v>0</v>
      </c>
      <c r="G43" s="10">
        <f t="shared" ref="G43" si="18">SUM(G40:G42)</f>
        <v>0</v>
      </c>
      <c r="H43" s="10"/>
      <c r="I43" s="35"/>
      <c r="J43" s="30"/>
      <c r="K43" s="30"/>
    </row>
    <row r="44" spans="1:11" ht="21" customHeight="1" x14ac:dyDescent="0.25">
      <c r="A44" s="37" t="s">
        <v>67</v>
      </c>
      <c r="B44" s="21">
        <v>2025</v>
      </c>
      <c r="C44" s="22">
        <v>0</v>
      </c>
      <c r="D44" s="22">
        <v>0</v>
      </c>
      <c r="E44" s="12"/>
      <c r="F44" s="12">
        <v>0</v>
      </c>
      <c r="G44" s="12">
        <v>0</v>
      </c>
      <c r="H44" s="21"/>
      <c r="I44" s="35"/>
      <c r="J44" s="30"/>
      <c r="K44" s="30"/>
    </row>
    <row r="45" spans="1:11" ht="21" customHeight="1" x14ac:dyDescent="0.25">
      <c r="A45" s="37"/>
      <c r="B45" s="21">
        <v>2026</v>
      </c>
      <c r="C45" s="12">
        <v>6411.6490000000003</v>
      </c>
      <c r="D45" s="12">
        <v>6411.6490000000003</v>
      </c>
      <c r="E45" s="21"/>
      <c r="F45" s="12">
        <v>0</v>
      </c>
      <c r="G45" s="12">
        <v>0</v>
      </c>
      <c r="H45" s="12"/>
      <c r="I45" s="35"/>
      <c r="J45" s="30"/>
      <c r="K45" s="30"/>
    </row>
    <row r="46" spans="1:11" ht="21" customHeight="1" x14ac:dyDescent="0.25">
      <c r="A46" s="37"/>
      <c r="B46" s="21">
        <v>2027</v>
      </c>
      <c r="C46" s="12">
        <v>0</v>
      </c>
      <c r="D46" s="12">
        <v>0</v>
      </c>
      <c r="E46" s="21"/>
      <c r="F46" s="12">
        <v>0</v>
      </c>
      <c r="G46" s="12">
        <v>0</v>
      </c>
      <c r="H46" s="12"/>
      <c r="I46" s="35"/>
      <c r="J46" s="30"/>
      <c r="K46" s="30"/>
    </row>
    <row r="47" spans="1:11" ht="21" customHeight="1" x14ac:dyDescent="0.25">
      <c r="A47" s="37"/>
      <c r="B47" s="21" t="s">
        <v>16</v>
      </c>
      <c r="C47" s="12">
        <f>SUM(C44:C46)</f>
        <v>6411.6490000000003</v>
      </c>
      <c r="D47" s="12">
        <f>SUM(D44:D46)</f>
        <v>6411.6490000000003</v>
      </c>
      <c r="E47" s="21"/>
      <c r="F47" s="12">
        <f>SUM(F44:F46)</f>
        <v>0</v>
      </c>
      <c r="G47" s="12">
        <f t="shared" ref="G47" si="19">SUM(G44:G46)</f>
        <v>0</v>
      </c>
      <c r="H47" s="12"/>
      <c r="I47" s="36"/>
      <c r="J47" s="31"/>
      <c r="K47" s="31"/>
    </row>
    <row r="48" spans="1:11" x14ac:dyDescent="0.25">
      <c r="A48" s="38" t="s">
        <v>25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3" ht="20.25" customHeight="1" x14ac:dyDescent="0.25">
      <c r="A49" s="39" t="s">
        <v>26</v>
      </c>
      <c r="B49" s="13">
        <v>2025</v>
      </c>
      <c r="C49" s="15">
        <v>7719.4359999999997</v>
      </c>
      <c r="D49" s="15">
        <v>7719.4359999999997</v>
      </c>
      <c r="E49" s="13"/>
      <c r="F49" s="13"/>
      <c r="G49" s="13"/>
      <c r="H49" s="13"/>
      <c r="I49" s="34" t="s">
        <v>58</v>
      </c>
      <c r="J49" s="29" t="s">
        <v>20</v>
      </c>
      <c r="K49" s="29" t="s">
        <v>27</v>
      </c>
    </row>
    <row r="50" spans="1:13" ht="20.25" customHeight="1" x14ac:dyDescent="0.25">
      <c r="A50" s="39"/>
      <c r="B50" s="13">
        <v>2026</v>
      </c>
      <c r="C50" s="15">
        <f t="shared" ref="C50:D51" si="20">C54+C58+C62</f>
        <v>5499.7860000000001</v>
      </c>
      <c r="D50" s="15">
        <f t="shared" si="20"/>
        <v>5499.7860000000001</v>
      </c>
      <c r="E50" s="13"/>
      <c r="F50" s="13"/>
      <c r="G50" s="13"/>
      <c r="H50" s="13"/>
      <c r="I50" s="35"/>
      <c r="J50" s="30"/>
      <c r="K50" s="30"/>
    </row>
    <row r="51" spans="1:13" ht="20.25" customHeight="1" x14ac:dyDescent="0.25">
      <c r="A51" s="39"/>
      <c r="B51" s="13">
        <v>2027</v>
      </c>
      <c r="C51" s="15">
        <f t="shared" si="20"/>
        <v>3075.7359999999999</v>
      </c>
      <c r="D51" s="15">
        <f t="shared" si="20"/>
        <v>3075.7359999999999</v>
      </c>
      <c r="E51" s="13"/>
      <c r="F51" s="13"/>
      <c r="G51" s="13"/>
      <c r="H51" s="13"/>
      <c r="I51" s="35"/>
      <c r="J51" s="30"/>
      <c r="K51" s="30"/>
    </row>
    <row r="52" spans="1:13" ht="20.25" customHeight="1" x14ac:dyDescent="0.25">
      <c r="A52" s="39"/>
      <c r="B52" s="13" t="s">
        <v>16</v>
      </c>
      <c r="C52" s="15">
        <f>SUM(C49:C51)</f>
        <v>16294.957999999999</v>
      </c>
      <c r="D52" s="15">
        <f>SUM(D49:D51)</f>
        <v>16294.957999999999</v>
      </c>
      <c r="E52" s="13"/>
      <c r="F52" s="13"/>
      <c r="G52" s="13"/>
      <c r="H52" s="13"/>
      <c r="I52" s="35"/>
      <c r="J52" s="30"/>
      <c r="K52" s="30"/>
    </row>
    <row r="53" spans="1:13" ht="20.25" customHeight="1" x14ac:dyDescent="0.25">
      <c r="A53" s="40" t="s">
        <v>28</v>
      </c>
      <c r="B53" s="14">
        <v>2025</v>
      </c>
      <c r="C53" s="16">
        <v>6767.701</v>
      </c>
      <c r="D53" s="16">
        <v>6767.701</v>
      </c>
      <c r="E53" s="13"/>
      <c r="F53" s="13"/>
      <c r="G53" s="13"/>
      <c r="H53" s="13"/>
      <c r="I53" s="35"/>
      <c r="J53" s="30"/>
      <c r="K53" s="30"/>
    </row>
    <row r="54" spans="1:13" ht="20.25" customHeight="1" x14ac:dyDescent="0.25">
      <c r="A54" s="40"/>
      <c r="B54" s="14">
        <v>2026</v>
      </c>
      <c r="C54" s="16">
        <v>4723.701</v>
      </c>
      <c r="D54" s="16">
        <v>4723.701</v>
      </c>
      <c r="E54" s="13"/>
      <c r="F54" s="13"/>
      <c r="G54" s="13"/>
      <c r="H54" s="13"/>
      <c r="I54" s="35"/>
      <c r="J54" s="30"/>
      <c r="K54" s="30"/>
    </row>
    <row r="55" spans="1:13" ht="20.25" customHeight="1" x14ac:dyDescent="0.25">
      <c r="A55" s="40"/>
      <c r="B55" s="14">
        <v>2027</v>
      </c>
      <c r="C55" s="16">
        <v>2334.6509999999998</v>
      </c>
      <c r="D55" s="16">
        <v>2334.6509999999998</v>
      </c>
      <c r="E55" s="13"/>
      <c r="F55" s="13"/>
      <c r="G55" s="13"/>
      <c r="H55" s="13"/>
      <c r="I55" s="35"/>
      <c r="J55" s="30"/>
      <c r="K55" s="30"/>
    </row>
    <row r="56" spans="1:13" ht="20.25" customHeight="1" x14ac:dyDescent="0.25">
      <c r="A56" s="40"/>
      <c r="B56" s="14" t="s">
        <v>16</v>
      </c>
      <c r="C56" s="16">
        <f>SUM(C53:C55)</f>
        <v>13826.053</v>
      </c>
      <c r="D56" s="16">
        <f>SUM(D53:D55)</f>
        <v>13826.053</v>
      </c>
      <c r="E56" s="13"/>
      <c r="F56" s="13"/>
      <c r="G56" s="13"/>
      <c r="H56" s="13"/>
      <c r="I56" s="35"/>
      <c r="J56" s="30"/>
      <c r="K56" s="30"/>
    </row>
    <row r="57" spans="1:13" ht="19.5" customHeight="1" x14ac:dyDescent="0.25">
      <c r="A57" s="40" t="s">
        <v>29</v>
      </c>
      <c r="B57" s="14">
        <v>2025</v>
      </c>
      <c r="C57" s="16">
        <v>786.08500000000004</v>
      </c>
      <c r="D57" s="16">
        <v>786.08500000000004</v>
      </c>
      <c r="E57" s="14"/>
      <c r="F57" s="14"/>
      <c r="G57" s="14"/>
      <c r="H57" s="14"/>
      <c r="I57" s="35"/>
      <c r="J57" s="30"/>
      <c r="K57" s="30"/>
    </row>
    <row r="58" spans="1:13" ht="19.5" customHeight="1" x14ac:dyDescent="0.25">
      <c r="A58" s="40"/>
      <c r="B58" s="14">
        <v>2026</v>
      </c>
      <c r="C58" s="16">
        <v>776.08500000000004</v>
      </c>
      <c r="D58" s="16">
        <v>776.08500000000004</v>
      </c>
      <c r="E58" s="13"/>
      <c r="F58" s="13"/>
      <c r="G58" s="13"/>
      <c r="H58" s="13"/>
      <c r="I58" s="35"/>
      <c r="J58" s="30"/>
      <c r="K58" s="30"/>
    </row>
    <row r="59" spans="1:13" ht="19.5" customHeight="1" x14ac:dyDescent="0.25">
      <c r="A59" s="40"/>
      <c r="B59" s="14">
        <v>2027</v>
      </c>
      <c r="C59" s="16">
        <v>741.08500000000004</v>
      </c>
      <c r="D59" s="16">
        <v>741.08500000000004</v>
      </c>
      <c r="E59" s="14"/>
      <c r="F59" s="14"/>
      <c r="G59" s="14"/>
      <c r="H59" s="14"/>
      <c r="I59" s="35"/>
      <c r="J59" s="30"/>
      <c r="K59" s="30"/>
    </row>
    <row r="60" spans="1:13" ht="19.5" customHeight="1" x14ac:dyDescent="0.25">
      <c r="A60" s="40"/>
      <c r="B60" s="14" t="s">
        <v>16</v>
      </c>
      <c r="C60" s="16">
        <f>SUM(C57:C59)</f>
        <v>2303.2550000000001</v>
      </c>
      <c r="D60" s="16">
        <f>SUM(D57:D59)</f>
        <v>2303.2550000000001</v>
      </c>
      <c r="E60" s="14"/>
      <c r="F60" s="14"/>
      <c r="G60" s="14"/>
      <c r="H60" s="14"/>
      <c r="I60" s="35"/>
      <c r="J60" s="30"/>
      <c r="K60" s="30"/>
    </row>
    <row r="61" spans="1:13" ht="19.5" customHeight="1" x14ac:dyDescent="0.25">
      <c r="A61" s="40" t="s">
        <v>30</v>
      </c>
      <c r="B61" s="14">
        <v>2025</v>
      </c>
      <c r="C61" s="16">
        <v>165.65</v>
      </c>
      <c r="D61" s="16">
        <v>165.65</v>
      </c>
      <c r="E61" s="14"/>
      <c r="F61" s="14"/>
      <c r="G61" s="14"/>
      <c r="H61" s="14"/>
      <c r="I61" s="35"/>
      <c r="J61" s="30"/>
      <c r="K61" s="30"/>
    </row>
    <row r="62" spans="1:13" ht="19.5" customHeight="1" x14ac:dyDescent="0.25">
      <c r="A62" s="40"/>
      <c r="B62" s="14">
        <v>2026</v>
      </c>
      <c r="C62" s="16">
        <v>0</v>
      </c>
      <c r="D62" s="16">
        <v>0</v>
      </c>
      <c r="E62" s="14"/>
      <c r="F62" s="14"/>
      <c r="G62" s="14"/>
      <c r="H62" s="14"/>
      <c r="I62" s="35"/>
      <c r="J62" s="30"/>
      <c r="K62" s="30"/>
    </row>
    <row r="63" spans="1:13" ht="19.5" customHeight="1" x14ac:dyDescent="0.25">
      <c r="A63" s="40"/>
      <c r="B63" s="14">
        <v>2027</v>
      </c>
      <c r="C63" s="16">
        <v>0</v>
      </c>
      <c r="D63" s="16">
        <v>0</v>
      </c>
      <c r="E63" s="14"/>
      <c r="F63" s="14"/>
      <c r="G63" s="14"/>
      <c r="H63" s="14"/>
      <c r="I63" s="35"/>
      <c r="J63" s="30"/>
      <c r="K63" s="30"/>
    </row>
    <row r="64" spans="1:13" ht="19.5" customHeight="1" x14ac:dyDescent="0.25">
      <c r="A64" s="40"/>
      <c r="B64" s="14" t="s">
        <v>16</v>
      </c>
      <c r="C64" s="16">
        <f>SUM(C61:C63)</f>
        <v>165.65</v>
      </c>
      <c r="D64" s="16">
        <f>SUM(D61:D63)</f>
        <v>165.65</v>
      </c>
      <c r="E64" s="14"/>
      <c r="F64" s="14"/>
      <c r="G64" s="14"/>
      <c r="H64" s="14"/>
      <c r="I64" s="36"/>
      <c r="J64" s="31"/>
      <c r="K64" s="31"/>
      <c r="L64" s="17">
        <f>C56+C60+C64</f>
        <v>16294.958000000001</v>
      </c>
      <c r="M64" s="17">
        <f>L64-C52</f>
        <v>0</v>
      </c>
    </row>
    <row r="65" spans="1:13" ht="20.25" customHeight="1" x14ac:dyDescent="0.25">
      <c r="A65" s="32" t="s">
        <v>31</v>
      </c>
      <c r="B65" s="8">
        <v>2025</v>
      </c>
      <c r="C65" s="10">
        <f>C69</f>
        <v>2532</v>
      </c>
      <c r="D65" s="10">
        <f t="shared" ref="D65:F65" si="21">D69</f>
        <v>1266</v>
      </c>
      <c r="E65" s="10"/>
      <c r="F65" s="10">
        <f t="shared" si="21"/>
        <v>1266</v>
      </c>
      <c r="G65" s="11"/>
      <c r="H65" s="11"/>
      <c r="I65" s="34" t="s">
        <v>32</v>
      </c>
      <c r="J65" s="29" t="s">
        <v>20</v>
      </c>
      <c r="K65" s="29" t="s">
        <v>20</v>
      </c>
    </row>
    <row r="66" spans="1:13" ht="20.25" customHeight="1" x14ac:dyDescent="0.25">
      <c r="A66" s="32"/>
      <c r="B66" s="8">
        <v>2026</v>
      </c>
      <c r="C66" s="10">
        <f>C70</f>
        <v>2532</v>
      </c>
      <c r="D66" s="10">
        <f t="shared" ref="D66:F66" si="22">D70</f>
        <v>1266</v>
      </c>
      <c r="E66" s="10"/>
      <c r="F66" s="10">
        <f t="shared" si="22"/>
        <v>1266</v>
      </c>
      <c r="G66" s="11"/>
      <c r="H66" s="11"/>
      <c r="I66" s="35"/>
      <c r="J66" s="30"/>
      <c r="K66" s="30"/>
    </row>
    <row r="67" spans="1:13" ht="20.25" customHeight="1" x14ac:dyDescent="0.25">
      <c r="A67" s="32"/>
      <c r="B67" s="8">
        <v>2027</v>
      </c>
      <c r="C67" s="10">
        <f>C71</f>
        <v>2532</v>
      </c>
      <c r="D67" s="10">
        <f t="shared" ref="D67:F67" si="23">D71</f>
        <v>1266</v>
      </c>
      <c r="E67" s="10"/>
      <c r="F67" s="10">
        <f t="shared" si="23"/>
        <v>1266</v>
      </c>
      <c r="G67" s="11"/>
      <c r="H67" s="11"/>
      <c r="I67" s="35"/>
      <c r="J67" s="30"/>
      <c r="K67" s="30"/>
    </row>
    <row r="68" spans="1:13" ht="20.25" customHeight="1" x14ac:dyDescent="0.25">
      <c r="A68" s="32"/>
      <c r="B68" s="8" t="s">
        <v>16</v>
      </c>
      <c r="C68" s="10">
        <f>SUM(C65:C67)</f>
        <v>7596</v>
      </c>
      <c r="D68" s="10">
        <f t="shared" ref="D68:F68" si="24">SUM(D65:D67)</f>
        <v>3798</v>
      </c>
      <c r="E68" s="10"/>
      <c r="F68" s="10">
        <f t="shared" si="24"/>
        <v>3798</v>
      </c>
      <c r="G68" s="11"/>
      <c r="H68" s="11"/>
      <c r="I68" s="35"/>
      <c r="J68" s="30"/>
      <c r="K68" s="30"/>
    </row>
    <row r="69" spans="1:13" ht="34.5" customHeight="1" x14ac:dyDescent="0.25">
      <c r="A69" s="28" t="s">
        <v>64</v>
      </c>
      <c r="B69" s="11">
        <v>2025</v>
      </c>
      <c r="C69" s="12">
        <v>2532</v>
      </c>
      <c r="D69" s="12">
        <v>1266</v>
      </c>
      <c r="E69" s="12"/>
      <c r="F69" s="12">
        <v>1266</v>
      </c>
      <c r="G69" s="11"/>
      <c r="H69" s="11"/>
      <c r="I69" s="35"/>
      <c r="J69" s="30"/>
      <c r="K69" s="30"/>
      <c r="L69" s="17">
        <f>D69+F69</f>
        <v>2532</v>
      </c>
      <c r="M69" s="17">
        <f>L69-C69</f>
        <v>0</v>
      </c>
    </row>
    <row r="70" spans="1:13" ht="34.5" customHeight="1" x14ac:dyDescent="0.25">
      <c r="A70" s="28"/>
      <c r="B70" s="11">
        <v>2026</v>
      </c>
      <c r="C70" s="12">
        <v>2532</v>
      </c>
      <c r="D70" s="12">
        <v>1266</v>
      </c>
      <c r="E70" s="12"/>
      <c r="F70" s="12">
        <v>1266</v>
      </c>
      <c r="G70" s="11"/>
      <c r="H70" s="11"/>
      <c r="I70" s="35"/>
      <c r="J70" s="30"/>
      <c r="K70" s="30"/>
    </row>
    <row r="71" spans="1:13" ht="34.5" customHeight="1" x14ac:dyDescent="0.25">
      <c r="A71" s="28"/>
      <c r="B71" s="11">
        <v>2027</v>
      </c>
      <c r="C71" s="12">
        <v>2532</v>
      </c>
      <c r="D71" s="12">
        <v>1266</v>
      </c>
      <c r="E71" s="12"/>
      <c r="F71" s="12">
        <v>1266</v>
      </c>
      <c r="G71" s="11"/>
      <c r="H71" s="11"/>
      <c r="I71" s="35"/>
      <c r="J71" s="30"/>
      <c r="K71" s="30"/>
    </row>
    <row r="72" spans="1:13" ht="34.5" customHeight="1" x14ac:dyDescent="0.25">
      <c r="A72" s="28"/>
      <c r="B72" s="11" t="s">
        <v>16</v>
      </c>
      <c r="C72" s="12">
        <f>SUM(C69:C71)</f>
        <v>7596</v>
      </c>
      <c r="D72" s="12">
        <f t="shared" ref="D72:F72" si="25">SUM(D69:D71)</f>
        <v>3798</v>
      </c>
      <c r="E72" s="12"/>
      <c r="F72" s="12">
        <f t="shared" si="25"/>
        <v>3798</v>
      </c>
      <c r="G72" s="11"/>
      <c r="H72" s="11"/>
      <c r="I72" s="36"/>
      <c r="J72" s="31"/>
      <c r="K72" s="31"/>
    </row>
    <row r="73" spans="1:13" ht="18.75" customHeight="1" x14ac:dyDescent="0.25">
      <c r="A73" s="32" t="s">
        <v>65</v>
      </c>
      <c r="B73" s="8">
        <v>2025</v>
      </c>
      <c r="C73" s="10">
        <f>C77+C81</f>
        <v>420</v>
      </c>
      <c r="D73" s="10">
        <f>D77+D81</f>
        <v>420</v>
      </c>
      <c r="E73" s="11"/>
      <c r="F73" s="8"/>
      <c r="G73" s="11"/>
      <c r="H73" s="11"/>
      <c r="I73" s="34" t="s">
        <v>59</v>
      </c>
      <c r="J73" s="29" t="s">
        <v>20</v>
      </c>
      <c r="K73" s="29" t="s">
        <v>20</v>
      </c>
    </row>
    <row r="74" spans="1:13" ht="18.75" customHeight="1" x14ac:dyDescent="0.25">
      <c r="A74" s="32"/>
      <c r="B74" s="8">
        <v>2026</v>
      </c>
      <c r="C74" s="10">
        <f t="shared" ref="C74:D75" si="26">C78+C82</f>
        <v>0</v>
      </c>
      <c r="D74" s="10">
        <f t="shared" si="26"/>
        <v>0</v>
      </c>
      <c r="E74" s="11"/>
      <c r="F74" s="11"/>
      <c r="G74" s="11"/>
      <c r="H74" s="11"/>
      <c r="I74" s="35"/>
      <c r="J74" s="30"/>
      <c r="K74" s="30"/>
    </row>
    <row r="75" spans="1:13" ht="18.75" customHeight="1" x14ac:dyDescent="0.25">
      <c r="A75" s="32"/>
      <c r="B75" s="8">
        <v>2027</v>
      </c>
      <c r="C75" s="10">
        <f t="shared" si="26"/>
        <v>0</v>
      </c>
      <c r="D75" s="10">
        <f t="shared" si="26"/>
        <v>0</v>
      </c>
      <c r="E75" s="11"/>
      <c r="F75" s="11"/>
      <c r="G75" s="11"/>
      <c r="H75" s="11"/>
      <c r="I75" s="35"/>
      <c r="J75" s="30"/>
      <c r="K75" s="30"/>
    </row>
    <row r="76" spans="1:13" ht="18.75" customHeight="1" x14ac:dyDescent="0.25">
      <c r="A76" s="32"/>
      <c r="B76" s="8" t="s">
        <v>16</v>
      </c>
      <c r="C76" s="10">
        <f>SUM(C73:C75)</f>
        <v>420</v>
      </c>
      <c r="D76" s="10">
        <f>SUM(D73:D75)</f>
        <v>420</v>
      </c>
      <c r="E76" s="11"/>
      <c r="F76" s="8"/>
      <c r="G76" s="11"/>
      <c r="H76" s="11"/>
      <c r="I76" s="35"/>
      <c r="J76" s="30"/>
      <c r="K76" s="30"/>
    </row>
    <row r="77" spans="1:13" ht="18" customHeight="1" x14ac:dyDescent="0.25">
      <c r="A77" s="28" t="s">
        <v>33</v>
      </c>
      <c r="B77" s="11">
        <v>2025</v>
      </c>
      <c r="C77" s="18">
        <v>420</v>
      </c>
      <c r="D77" s="18">
        <v>420</v>
      </c>
      <c r="E77" s="11"/>
      <c r="F77" s="11"/>
      <c r="G77" s="11"/>
      <c r="H77" s="11"/>
      <c r="I77" s="35"/>
      <c r="J77" s="30"/>
      <c r="K77" s="30"/>
    </row>
    <row r="78" spans="1:13" ht="18" customHeight="1" x14ac:dyDescent="0.25">
      <c r="A78" s="28"/>
      <c r="B78" s="11">
        <v>2026</v>
      </c>
      <c r="C78" s="18">
        <v>0</v>
      </c>
      <c r="D78" s="18">
        <v>0</v>
      </c>
      <c r="E78" s="11"/>
      <c r="F78" s="11"/>
      <c r="G78" s="11"/>
      <c r="H78" s="11"/>
      <c r="I78" s="35"/>
      <c r="J78" s="30"/>
      <c r="K78" s="30"/>
    </row>
    <row r="79" spans="1:13" ht="18" customHeight="1" x14ac:dyDescent="0.25">
      <c r="A79" s="28"/>
      <c r="B79" s="11">
        <v>2027</v>
      </c>
      <c r="C79" s="18">
        <v>0</v>
      </c>
      <c r="D79" s="18">
        <v>0</v>
      </c>
      <c r="E79" s="11"/>
      <c r="F79" s="11"/>
      <c r="G79" s="11"/>
      <c r="H79" s="11"/>
      <c r="I79" s="35"/>
      <c r="J79" s="30"/>
      <c r="K79" s="30"/>
    </row>
    <row r="80" spans="1:13" ht="18" customHeight="1" x14ac:dyDescent="0.25">
      <c r="A80" s="28"/>
      <c r="B80" s="11" t="s">
        <v>16</v>
      </c>
      <c r="C80" s="18">
        <f>SUM(C77:C79)</f>
        <v>420</v>
      </c>
      <c r="D80" s="18">
        <f>SUM(D77:D79)</f>
        <v>420</v>
      </c>
      <c r="E80" s="11"/>
      <c r="F80" s="11"/>
      <c r="G80" s="11"/>
      <c r="H80" s="11"/>
      <c r="I80" s="35"/>
      <c r="J80" s="30"/>
      <c r="K80" s="30"/>
    </row>
    <row r="81" spans="1:11" ht="18.75" customHeight="1" x14ac:dyDescent="0.25">
      <c r="A81" s="28" t="s">
        <v>34</v>
      </c>
      <c r="B81" s="11">
        <v>2025</v>
      </c>
      <c r="C81" s="18">
        <v>0</v>
      </c>
      <c r="D81" s="18">
        <v>0</v>
      </c>
      <c r="E81" s="11"/>
      <c r="F81" s="11"/>
      <c r="G81" s="11"/>
      <c r="H81" s="11"/>
      <c r="I81" s="35"/>
      <c r="J81" s="30"/>
      <c r="K81" s="30"/>
    </row>
    <row r="82" spans="1:11" ht="18.75" customHeight="1" x14ac:dyDescent="0.25">
      <c r="A82" s="28"/>
      <c r="B82" s="11">
        <v>2026</v>
      </c>
      <c r="C82" s="18">
        <v>0</v>
      </c>
      <c r="D82" s="18">
        <v>0</v>
      </c>
      <c r="E82" s="11"/>
      <c r="F82" s="11"/>
      <c r="G82" s="11"/>
      <c r="H82" s="11"/>
      <c r="I82" s="35"/>
      <c r="J82" s="30"/>
      <c r="K82" s="30"/>
    </row>
    <row r="83" spans="1:11" ht="18.75" customHeight="1" x14ac:dyDescent="0.25">
      <c r="A83" s="28"/>
      <c r="B83" s="11">
        <v>2027</v>
      </c>
      <c r="C83" s="18">
        <v>0</v>
      </c>
      <c r="D83" s="18">
        <v>0</v>
      </c>
      <c r="E83" s="11"/>
      <c r="F83" s="11"/>
      <c r="G83" s="11"/>
      <c r="H83" s="11"/>
      <c r="I83" s="35"/>
      <c r="J83" s="30"/>
      <c r="K83" s="30"/>
    </row>
    <row r="84" spans="1:11" ht="18.75" customHeight="1" x14ac:dyDescent="0.25">
      <c r="A84" s="28"/>
      <c r="B84" s="11" t="s">
        <v>16</v>
      </c>
      <c r="C84" s="18">
        <f>SUM(C81:C83)</f>
        <v>0</v>
      </c>
      <c r="D84" s="18">
        <f>SUM(D81:D83)</f>
        <v>0</v>
      </c>
      <c r="E84" s="11"/>
      <c r="F84" s="11"/>
      <c r="G84" s="11"/>
      <c r="H84" s="11"/>
      <c r="I84" s="35"/>
      <c r="J84" s="30"/>
      <c r="K84" s="30"/>
    </row>
    <row r="85" spans="1:11" ht="18" customHeight="1" x14ac:dyDescent="0.25">
      <c r="A85" s="47" t="s">
        <v>63</v>
      </c>
      <c r="B85" s="8">
        <v>2025</v>
      </c>
      <c r="C85" s="10">
        <v>3490.03683</v>
      </c>
      <c r="D85" s="10">
        <v>3490.03683</v>
      </c>
      <c r="E85" s="11"/>
      <c r="F85" s="11"/>
      <c r="G85" s="11"/>
      <c r="H85" s="11"/>
      <c r="I85" s="34" t="s">
        <v>60</v>
      </c>
      <c r="J85" s="29" t="s">
        <v>20</v>
      </c>
      <c r="K85" s="29" t="s">
        <v>20</v>
      </c>
    </row>
    <row r="86" spans="1:11" x14ac:dyDescent="0.25">
      <c r="A86" s="47"/>
      <c r="B86" s="8">
        <v>2026</v>
      </c>
      <c r="C86" s="10">
        <f t="shared" ref="C86:D87" si="27">C90+C94+C98+C102</f>
        <v>2082.0658899999999</v>
      </c>
      <c r="D86" s="10">
        <f t="shared" si="27"/>
        <v>2082.0258899999999</v>
      </c>
      <c r="E86" s="11"/>
      <c r="F86" s="11"/>
      <c r="G86" s="11"/>
      <c r="H86" s="11"/>
      <c r="I86" s="35"/>
      <c r="J86" s="30"/>
      <c r="K86" s="30"/>
    </row>
    <row r="87" spans="1:11" x14ac:dyDescent="0.25">
      <c r="A87" s="47"/>
      <c r="B87" s="8">
        <v>2027</v>
      </c>
      <c r="C87" s="10">
        <f t="shared" si="27"/>
        <v>1913.2912899999999</v>
      </c>
      <c r="D87" s="10">
        <f t="shared" si="27"/>
        <v>1913.2912899999999</v>
      </c>
      <c r="E87" s="11"/>
      <c r="F87" s="11"/>
      <c r="G87" s="11"/>
      <c r="H87" s="11"/>
      <c r="I87" s="35"/>
      <c r="J87" s="30"/>
      <c r="K87" s="30"/>
    </row>
    <row r="88" spans="1:11" x14ac:dyDescent="0.25">
      <c r="A88" s="47"/>
      <c r="B88" s="8" t="s">
        <v>16</v>
      </c>
      <c r="C88" s="10">
        <f>SUM(C85:C87)</f>
        <v>7485.39401</v>
      </c>
      <c r="D88" s="10">
        <f>SUM(D85:D87)</f>
        <v>7485.35401</v>
      </c>
      <c r="E88" s="11"/>
      <c r="F88" s="11"/>
      <c r="G88" s="11"/>
      <c r="H88" s="11"/>
      <c r="I88" s="35"/>
      <c r="J88" s="30"/>
      <c r="K88" s="30"/>
    </row>
    <row r="89" spans="1:11" ht="16.5" customHeight="1" x14ac:dyDescent="0.25">
      <c r="A89" s="28" t="s">
        <v>35</v>
      </c>
      <c r="B89" s="11">
        <v>2025</v>
      </c>
      <c r="C89" s="18">
        <v>2090</v>
      </c>
      <c r="D89" s="18">
        <v>2090</v>
      </c>
      <c r="E89" s="11"/>
      <c r="F89" s="11"/>
      <c r="G89" s="11"/>
      <c r="H89" s="11"/>
      <c r="I89" s="35"/>
      <c r="J89" s="30"/>
      <c r="K89" s="30"/>
    </row>
    <row r="90" spans="1:11" ht="16.5" customHeight="1" x14ac:dyDescent="0.25">
      <c r="A90" s="28"/>
      <c r="B90" s="11">
        <v>2026</v>
      </c>
      <c r="C90" s="18">
        <v>1914.62589</v>
      </c>
      <c r="D90" s="18">
        <v>1914.62589</v>
      </c>
      <c r="E90" s="11"/>
      <c r="F90" s="11"/>
      <c r="G90" s="11"/>
      <c r="H90" s="11"/>
      <c r="I90" s="35"/>
      <c r="J90" s="30"/>
      <c r="K90" s="30"/>
    </row>
    <row r="91" spans="1:11" ht="16.5" customHeight="1" x14ac:dyDescent="0.25">
      <c r="A91" s="28"/>
      <c r="B91" s="11">
        <v>2027</v>
      </c>
      <c r="C91" s="18">
        <v>1765.2912899999999</v>
      </c>
      <c r="D91" s="18">
        <v>1765.2912899999999</v>
      </c>
      <c r="E91" s="11"/>
      <c r="F91" s="11"/>
      <c r="G91" s="11"/>
      <c r="H91" s="11"/>
      <c r="I91" s="35"/>
      <c r="J91" s="30"/>
      <c r="K91" s="30"/>
    </row>
    <row r="92" spans="1:11" ht="16.5" customHeight="1" x14ac:dyDescent="0.25">
      <c r="A92" s="28"/>
      <c r="B92" s="11" t="s">
        <v>16</v>
      </c>
      <c r="C92" s="18">
        <f>SUM(C89:C91)</f>
        <v>5769.9171800000004</v>
      </c>
      <c r="D92" s="18">
        <f>SUM(D89:D91)</f>
        <v>5769.9171800000004</v>
      </c>
      <c r="E92" s="11"/>
      <c r="F92" s="11"/>
      <c r="G92" s="11"/>
      <c r="H92" s="11"/>
      <c r="I92" s="35"/>
      <c r="J92" s="30"/>
      <c r="K92" s="30"/>
    </row>
    <row r="93" spans="1:11" ht="16.5" customHeight="1" x14ac:dyDescent="0.25">
      <c r="A93" s="28" t="s">
        <v>36</v>
      </c>
      <c r="B93" s="11">
        <v>2025</v>
      </c>
      <c r="C93" s="18">
        <v>30</v>
      </c>
      <c r="D93" s="18">
        <v>30</v>
      </c>
      <c r="E93" s="11"/>
      <c r="F93" s="11"/>
      <c r="G93" s="11"/>
      <c r="H93" s="11"/>
      <c r="I93" s="35"/>
      <c r="J93" s="30"/>
      <c r="K93" s="30"/>
    </row>
    <row r="94" spans="1:11" ht="16.5" customHeight="1" x14ac:dyDescent="0.25">
      <c r="A94" s="28"/>
      <c r="B94" s="11">
        <v>2026</v>
      </c>
      <c r="C94" s="18">
        <v>30</v>
      </c>
      <c r="D94" s="18">
        <v>30</v>
      </c>
      <c r="E94" s="11"/>
      <c r="F94" s="11"/>
      <c r="G94" s="11"/>
      <c r="H94" s="11"/>
      <c r="I94" s="35"/>
      <c r="J94" s="30"/>
      <c r="K94" s="30"/>
    </row>
    <row r="95" spans="1:11" ht="16.5" customHeight="1" x14ac:dyDescent="0.25">
      <c r="A95" s="28"/>
      <c r="B95" s="11">
        <v>2027</v>
      </c>
      <c r="C95" s="18">
        <v>20</v>
      </c>
      <c r="D95" s="18">
        <v>20</v>
      </c>
      <c r="E95" s="11"/>
      <c r="F95" s="11"/>
      <c r="G95" s="11"/>
      <c r="H95" s="11"/>
      <c r="I95" s="35"/>
      <c r="J95" s="30"/>
      <c r="K95" s="30"/>
    </row>
    <row r="96" spans="1:11" ht="16.5" customHeight="1" x14ac:dyDescent="0.25">
      <c r="A96" s="28"/>
      <c r="B96" s="11" t="s">
        <v>16</v>
      </c>
      <c r="C96" s="18">
        <f>SUM(C93:C95)</f>
        <v>80</v>
      </c>
      <c r="D96" s="18">
        <f>SUM(D93:D95)</f>
        <v>80</v>
      </c>
      <c r="E96" s="11"/>
      <c r="F96" s="11"/>
      <c r="G96" s="11"/>
      <c r="H96" s="11"/>
      <c r="I96" s="35"/>
      <c r="J96" s="30"/>
      <c r="K96" s="30"/>
    </row>
    <row r="97" spans="1:13" ht="16.5" customHeight="1" x14ac:dyDescent="0.25">
      <c r="A97" s="28" t="s">
        <v>37</v>
      </c>
      <c r="B97" s="11">
        <v>2025</v>
      </c>
      <c r="C97" s="18">
        <v>1285.16489</v>
      </c>
      <c r="D97" s="18">
        <v>1285.16489</v>
      </c>
      <c r="E97" s="11"/>
      <c r="F97" s="11"/>
      <c r="G97" s="11"/>
      <c r="H97" s="11"/>
      <c r="I97" s="35"/>
      <c r="J97" s="30"/>
      <c r="K97" s="30"/>
    </row>
    <row r="98" spans="1:13" ht="16.5" customHeight="1" x14ac:dyDescent="0.25">
      <c r="A98" s="28"/>
      <c r="B98" s="11">
        <v>2026</v>
      </c>
      <c r="C98" s="18">
        <v>60</v>
      </c>
      <c r="D98" s="18">
        <v>60</v>
      </c>
      <c r="E98" s="11"/>
      <c r="F98" s="11"/>
      <c r="G98" s="11"/>
      <c r="H98" s="11"/>
      <c r="I98" s="35"/>
      <c r="J98" s="30"/>
      <c r="K98" s="30"/>
    </row>
    <row r="99" spans="1:13" ht="16.5" customHeight="1" x14ac:dyDescent="0.25">
      <c r="A99" s="28"/>
      <c r="B99" s="11">
        <v>2027</v>
      </c>
      <c r="C99" s="18">
        <v>50</v>
      </c>
      <c r="D99" s="18">
        <v>50</v>
      </c>
      <c r="E99" s="11"/>
      <c r="F99" s="11"/>
      <c r="G99" s="11"/>
      <c r="H99" s="11"/>
      <c r="I99" s="35"/>
      <c r="J99" s="30"/>
      <c r="K99" s="30"/>
    </row>
    <row r="100" spans="1:13" ht="16.5" customHeight="1" x14ac:dyDescent="0.25">
      <c r="A100" s="28"/>
      <c r="B100" s="11" t="s">
        <v>16</v>
      </c>
      <c r="C100" s="18">
        <f>SUM(C97:C99)</f>
        <v>1395.16489</v>
      </c>
      <c r="D100" s="18">
        <f>SUM(D97:D99)</f>
        <v>1395.16489</v>
      </c>
      <c r="E100" s="11"/>
      <c r="F100" s="11"/>
      <c r="G100" s="11"/>
      <c r="H100" s="11"/>
      <c r="I100" s="35"/>
      <c r="J100" s="30"/>
      <c r="K100" s="30"/>
    </row>
    <row r="101" spans="1:13" ht="16.5" customHeight="1" x14ac:dyDescent="0.25">
      <c r="A101" s="28" t="s">
        <v>38</v>
      </c>
      <c r="B101" s="11">
        <v>2025</v>
      </c>
      <c r="C101" s="18">
        <v>84.871939999999995</v>
      </c>
      <c r="D101" s="18">
        <v>84.871939999999995</v>
      </c>
      <c r="E101" s="11"/>
      <c r="F101" s="11"/>
      <c r="G101" s="11"/>
      <c r="H101" s="11"/>
      <c r="I101" s="35"/>
      <c r="J101" s="30"/>
      <c r="K101" s="30"/>
    </row>
    <row r="102" spans="1:13" ht="16.5" customHeight="1" x14ac:dyDescent="0.25">
      <c r="A102" s="28"/>
      <c r="B102" s="11">
        <v>2026</v>
      </c>
      <c r="C102" s="18">
        <v>77.44</v>
      </c>
      <c r="D102" s="18">
        <v>77.400000000000006</v>
      </c>
      <c r="E102" s="11"/>
      <c r="F102" s="11"/>
      <c r="G102" s="11"/>
      <c r="H102" s="11"/>
      <c r="I102" s="35"/>
      <c r="J102" s="30"/>
      <c r="K102" s="30"/>
    </row>
    <row r="103" spans="1:13" ht="16.5" customHeight="1" x14ac:dyDescent="0.25">
      <c r="A103" s="28"/>
      <c r="B103" s="11">
        <v>2027</v>
      </c>
      <c r="C103" s="18">
        <v>78</v>
      </c>
      <c r="D103" s="18">
        <v>78</v>
      </c>
      <c r="E103" s="11"/>
      <c r="F103" s="11"/>
      <c r="G103" s="11"/>
      <c r="H103" s="11"/>
      <c r="I103" s="35"/>
      <c r="J103" s="30"/>
      <c r="K103" s="30"/>
    </row>
    <row r="104" spans="1:13" ht="16.5" customHeight="1" x14ac:dyDescent="0.25">
      <c r="A104" s="28"/>
      <c r="B104" s="11" t="s">
        <v>16</v>
      </c>
      <c r="C104" s="18">
        <f>SUM(C101:C103)</f>
        <v>240.31193999999999</v>
      </c>
      <c r="D104" s="18">
        <f>SUM(D101:D103)</f>
        <v>240.27194</v>
      </c>
      <c r="E104" s="11"/>
      <c r="F104" s="11"/>
      <c r="G104" s="11"/>
      <c r="H104" s="11"/>
      <c r="I104" s="36"/>
      <c r="J104" s="31"/>
      <c r="K104" s="31"/>
      <c r="L104" s="17">
        <f>C92+C96+C100+C104</f>
        <v>7485.39401</v>
      </c>
      <c r="M104" s="17">
        <f>L104-C88</f>
        <v>0</v>
      </c>
    </row>
    <row r="105" spans="1:13" ht="21" customHeight="1" x14ac:dyDescent="0.25">
      <c r="A105" s="32" t="s">
        <v>39</v>
      </c>
      <c r="B105" s="8">
        <v>2025</v>
      </c>
      <c r="C105" s="10">
        <f t="shared" ref="C105:D107" si="28">C109+C113</f>
        <v>50</v>
      </c>
      <c r="D105" s="10">
        <f t="shared" si="28"/>
        <v>50</v>
      </c>
      <c r="E105" s="11"/>
      <c r="F105" s="11"/>
      <c r="G105" s="11"/>
      <c r="H105" s="11"/>
      <c r="I105" s="48"/>
      <c r="J105" s="29" t="s">
        <v>20</v>
      </c>
      <c r="K105" s="29" t="s">
        <v>20</v>
      </c>
    </row>
    <row r="106" spans="1:13" ht="21" customHeight="1" x14ac:dyDescent="0.25">
      <c r="A106" s="32"/>
      <c r="B106" s="8">
        <v>2026</v>
      </c>
      <c r="C106" s="10">
        <f t="shared" si="28"/>
        <v>50</v>
      </c>
      <c r="D106" s="10">
        <f t="shared" si="28"/>
        <v>50</v>
      </c>
      <c r="E106" s="11"/>
      <c r="F106" s="11"/>
      <c r="G106" s="11"/>
      <c r="H106" s="11"/>
      <c r="I106" s="48"/>
      <c r="J106" s="30"/>
      <c r="K106" s="30"/>
    </row>
    <row r="107" spans="1:13" ht="21" customHeight="1" x14ac:dyDescent="0.25">
      <c r="A107" s="32"/>
      <c r="B107" s="8">
        <v>2027</v>
      </c>
      <c r="C107" s="10">
        <f t="shared" si="28"/>
        <v>30</v>
      </c>
      <c r="D107" s="10">
        <f t="shared" si="28"/>
        <v>30</v>
      </c>
      <c r="E107" s="11"/>
      <c r="F107" s="11"/>
      <c r="G107" s="11"/>
      <c r="H107" s="11"/>
      <c r="I107" s="48"/>
      <c r="J107" s="30"/>
      <c r="K107" s="30"/>
    </row>
    <row r="108" spans="1:13" ht="21" customHeight="1" x14ac:dyDescent="0.25">
      <c r="A108" s="32"/>
      <c r="B108" s="8" t="s">
        <v>16</v>
      </c>
      <c r="C108" s="10">
        <f>SUM(C105:C107)</f>
        <v>130</v>
      </c>
      <c r="D108" s="10">
        <f>SUM(D105:D107)</f>
        <v>130</v>
      </c>
      <c r="E108" s="11"/>
      <c r="F108" s="11"/>
      <c r="G108" s="11"/>
      <c r="H108" s="11"/>
      <c r="I108" s="48"/>
      <c r="J108" s="30"/>
      <c r="K108" s="30"/>
    </row>
    <row r="109" spans="1:13" ht="21" customHeight="1" x14ac:dyDescent="0.25">
      <c r="A109" s="28" t="s">
        <v>40</v>
      </c>
      <c r="B109" s="11">
        <v>2025</v>
      </c>
      <c r="C109" s="18">
        <v>0</v>
      </c>
      <c r="D109" s="18">
        <v>0</v>
      </c>
      <c r="E109" s="11"/>
      <c r="F109" s="11"/>
      <c r="G109" s="11"/>
      <c r="H109" s="11"/>
      <c r="I109" s="48"/>
      <c r="J109" s="30"/>
      <c r="K109" s="30"/>
    </row>
    <row r="110" spans="1:13" ht="21" customHeight="1" x14ac:dyDescent="0.25">
      <c r="A110" s="28"/>
      <c r="B110" s="11">
        <v>2026</v>
      </c>
      <c r="C110" s="18">
        <v>0</v>
      </c>
      <c r="D110" s="18">
        <v>0</v>
      </c>
      <c r="E110" s="11"/>
      <c r="F110" s="11"/>
      <c r="G110" s="11"/>
      <c r="H110" s="11"/>
      <c r="I110" s="48"/>
      <c r="J110" s="30"/>
      <c r="K110" s="30"/>
    </row>
    <row r="111" spans="1:13" ht="21" customHeight="1" x14ac:dyDescent="0.25">
      <c r="A111" s="28"/>
      <c r="B111" s="11">
        <v>2027</v>
      </c>
      <c r="C111" s="18">
        <v>0</v>
      </c>
      <c r="D111" s="18">
        <v>0</v>
      </c>
      <c r="E111" s="11"/>
      <c r="F111" s="11"/>
      <c r="G111" s="11"/>
      <c r="H111" s="11"/>
      <c r="I111" s="48"/>
      <c r="J111" s="30"/>
      <c r="K111" s="30"/>
    </row>
    <row r="112" spans="1:13" ht="21" customHeight="1" x14ac:dyDescent="0.25">
      <c r="A112" s="28"/>
      <c r="B112" s="11" t="s">
        <v>16</v>
      </c>
      <c r="C112" s="18">
        <f>SUM(C109:C111)</f>
        <v>0</v>
      </c>
      <c r="D112" s="18">
        <f>SUM(D109:D111)</f>
        <v>0</v>
      </c>
      <c r="E112" s="11"/>
      <c r="F112" s="11"/>
      <c r="G112" s="11"/>
      <c r="H112" s="11"/>
      <c r="I112" s="48"/>
      <c r="J112" s="30"/>
      <c r="K112" s="30"/>
    </row>
    <row r="113" spans="1:13" ht="21" customHeight="1" x14ac:dyDescent="0.25">
      <c r="A113" s="28" t="s">
        <v>41</v>
      </c>
      <c r="B113" s="11">
        <v>2025</v>
      </c>
      <c r="C113" s="18">
        <v>50</v>
      </c>
      <c r="D113" s="18">
        <v>50</v>
      </c>
      <c r="E113" s="11"/>
      <c r="F113" s="11"/>
      <c r="G113" s="11"/>
      <c r="H113" s="11"/>
      <c r="I113" s="48"/>
      <c r="J113" s="30"/>
      <c r="K113" s="30"/>
    </row>
    <row r="114" spans="1:13" ht="21" customHeight="1" x14ac:dyDescent="0.25">
      <c r="A114" s="28"/>
      <c r="B114" s="11">
        <v>2026</v>
      </c>
      <c r="C114" s="18">
        <v>50</v>
      </c>
      <c r="D114" s="18">
        <v>50</v>
      </c>
      <c r="E114" s="11"/>
      <c r="F114" s="11"/>
      <c r="G114" s="11"/>
      <c r="H114" s="11"/>
      <c r="I114" s="48"/>
      <c r="J114" s="30"/>
      <c r="K114" s="30"/>
    </row>
    <row r="115" spans="1:13" ht="21" customHeight="1" x14ac:dyDescent="0.25">
      <c r="A115" s="28"/>
      <c r="B115" s="11">
        <v>2027</v>
      </c>
      <c r="C115" s="18">
        <v>30</v>
      </c>
      <c r="D115" s="18">
        <v>30</v>
      </c>
      <c r="E115" s="11"/>
      <c r="F115" s="11"/>
      <c r="G115" s="11"/>
      <c r="H115" s="11"/>
      <c r="I115" s="48"/>
      <c r="J115" s="30"/>
      <c r="K115" s="30"/>
    </row>
    <row r="116" spans="1:13" ht="21" customHeight="1" x14ac:dyDescent="0.25">
      <c r="A116" s="28"/>
      <c r="B116" s="11" t="s">
        <v>16</v>
      </c>
      <c r="C116" s="18">
        <f>SUM(C113:C115)</f>
        <v>130</v>
      </c>
      <c r="D116" s="18">
        <f>SUM(D113:D115)</f>
        <v>130</v>
      </c>
      <c r="E116" s="11"/>
      <c r="F116" s="11"/>
      <c r="G116" s="11"/>
      <c r="H116" s="11"/>
      <c r="I116" s="48"/>
      <c r="J116" s="31"/>
      <c r="K116" s="31"/>
      <c r="L116" s="17">
        <f>C112+C116</f>
        <v>130</v>
      </c>
      <c r="M116" s="17">
        <f>L116-C108</f>
        <v>0</v>
      </c>
    </row>
    <row r="117" spans="1:13" ht="18" customHeight="1" x14ac:dyDescent="0.25">
      <c r="A117" s="32" t="s">
        <v>72</v>
      </c>
      <c r="B117" s="8">
        <v>2025</v>
      </c>
      <c r="C117" s="20">
        <f>C121+C125</f>
        <v>3824.6372300000003</v>
      </c>
      <c r="D117" s="20">
        <f>D121+D125</f>
        <v>883.33723000000009</v>
      </c>
      <c r="E117" s="8"/>
      <c r="F117" s="20">
        <f>F121+F125</f>
        <v>2941.3</v>
      </c>
      <c r="G117" s="11"/>
      <c r="H117" s="11"/>
      <c r="I117" s="33" t="s">
        <v>69</v>
      </c>
      <c r="J117" s="29" t="s">
        <v>20</v>
      </c>
      <c r="K117" s="29" t="s">
        <v>20</v>
      </c>
    </row>
    <row r="118" spans="1:13" ht="18" customHeight="1" x14ac:dyDescent="0.25">
      <c r="A118" s="32"/>
      <c r="B118" s="8">
        <v>2026</v>
      </c>
      <c r="C118" s="20">
        <f t="shared" ref="C118:D119" si="29">C122+C126</f>
        <v>0</v>
      </c>
      <c r="D118" s="20">
        <f t="shared" si="29"/>
        <v>0</v>
      </c>
      <c r="E118" s="8"/>
      <c r="F118" s="20">
        <f t="shared" ref="F118:F119" si="30">F122+F126</f>
        <v>0</v>
      </c>
      <c r="G118" s="11"/>
      <c r="H118" s="11"/>
      <c r="I118" s="33"/>
      <c r="J118" s="30"/>
      <c r="K118" s="30"/>
    </row>
    <row r="119" spans="1:13" ht="18" customHeight="1" x14ac:dyDescent="0.25">
      <c r="A119" s="32"/>
      <c r="B119" s="8">
        <v>2027</v>
      </c>
      <c r="C119" s="20">
        <f t="shared" si="29"/>
        <v>0</v>
      </c>
      <c r="D119" s="20">
        <f t="shared" si="29"/>
        <v>0</v>
      </c>
      <c r="E119" s="8"/>
      <c r="F119" s="20">
        <f t="shared" si="30"/>
        <v>0</v>
      </c>
      <c r="G119" s="11"/>
      <c r="H119" s="11"/>
      <c r="I119" s="33"/>
      <c r="J119" s="30"/>
      <c r="K119" s="30"/>
    </row>
    <row r="120" spans="1:13" ht="106.5" customHeight="1" x14ac:dyDescent="0.25">
      <c r="A120" s="32"/>
      <c r="B120" s="8" t="s">
        <v>16</v>
      </c>
      <c r="C120" s="20">
        <f>SUM(C117:C119)</f>
        <v>3824.6372300000003</v>
      </c>
      <c r="D120" s="20">
        <f>SUM(D117:D119)</f>
        <v>883.33723000000009</v>
      </c>
      <c r="E120" s="8"/>
      <c r="F120" s="20">
        <f>SUM(F117:F119)</f>
        <v>2941.3</v>
      </c>
      <c r="G120" s="11"/>
      <c r="H120" s="11"/>
      <c r="I120" s="33"/>
      <c r="J120" s="30"/>
      <c r="K120" s="30"/>
    </row>
    <row r="121" spans="1:13" ht="17.25" customHeight="1" x14ac:dyDescent="0.25">
      <c r="A121" s="28" t="s">
        <v>42</v>
      </c>
      <c r="B121" s="11">
        <v>2025</v>
      </c>
      <c r="C121" s="19">
        <v>736.84211000000005</v>
      </c>
      <c r="D121" s="19">
        <v>36.842109999999998</v>
      </c>
      <c r="E121" s="11"/>
      <c r="F121" s="19">
        <v>700</v>
      </c>
      <c r="G121" s="11"/>
      <c r="H121" s="11"/>
      <c r="I121" s="35"/>
      <c r="J121" s="30"/>
      <c r="K121" s="30"/>
    </row>
    <row r="122" spans="1:13" ht="17.25" customHeight="1" x14ac:dyDescent="0.25">
      <c r="A122" s="28"/>
      <c r="B122" s="11">
        <v>2026</v>
      </c>
      <c r="C122" s="19">
        <v>0</v>
      </c>
      <c r="D122" s="19">
        <v>0</v>
      </c>
      <c r="E122" s="11"/>
      <c r="F122" s="19">
        <v>0</v>
      </c>
      <c r="G122" s="11"/>
      <c r="H122" s="11"/>
      <c r="I122" s="35"/>
      <c r="J122" s="30"/>
      <c r="K122" s="30"/>
    </row>
    <row r="123" spans="1:13" ht="17.25" customHeight="1" x14ac:dyDescent="0.25">
      <c r="A123" s="28"/>
      <c r="B123" s="11">
        <v>2027</v>
      </c>
      <c r="C123" s="19">
        <v>0</v>
      </c>
      <c r="D123" s="19">
        <v>0</v>
      </c>
      <c r="E123" s="11"/>
      <c r="F123" s="19">
        <v>0</v>
      </c>
      <c r="G123" s="11"/>
      <c r="H123" s="11"/>
      <c r="I123" s="35"/>
      <c r="J123" s="30"/>
      <c r="K123" s="30"/>
    </row>
    <row r="124" spans="1:13" ht="17.25" customHeight="1" x14ac:dyDescent="0.25">
      <c r="A124" s="28"/>
      <c r="B124" s="11" t="s">
        <v>16</v>
      </c>
      <c r="C124" s="19">
        <f>SUM(C121:C123)</f>
        <v>736.84211000000005</v>
      </c>
      <c r="D124" s="19">
        <f>SUM(D121:D123)</f>
        <v>36.842109999999998</v>
      </c>
      <c r="E124" s="11"/>
      <c r="F124" s="19">
        <f>SUM(F121:F123)</f>
        <v>700</v>
      </c>
      <c r="G124" s="11"/>
      <c r="H124" s="11"/>
      <c r="I124" s="36"/>
      <c r="J124" s="30"/>
      <c r="K124" s="30"/>
    </row>
    <row r="125" spans="1:13" ht="110.25" customHeight="1" x14ac:dyDescent="0.25">
      <c r="A125" s="28" t="s">
        <v>68</v>
      </c>
      <c r="B125" s="11">
        <v>2025</v>
      </c>
      <c r="C125" s="19">
        <v>3087.7951200000002</v>
      </c>
      <c r="D125" s="19">
        <v>846.49512000000004</v>
      </c>
      <c r="E125" s="12"/>
      <c r="F125" s="19">
        <v>2241.3000000000002</v>
      </c>
      <c r="G125" s="11"/>
      <c r="H125" s="26"/>
      <c r="I125" s="26" t="s">
        <v>71</v>
      </c>
      <c r="J125" s="30"/>
      <c r="K125" s="30"/>
    </row>
    <row r="126" spans="1:13" ht="20.25" customHeight="1" x14ac:dyDescent="0.25">
      <c r="A126" s="28"/>
      <c r="B126" s="11">
        <v>2026</v>
      </c>
      <c r="C126" s="19">
        <v>0</v>
      </c>
      <c r="D126" s="19">
        <v>0</v>
      </c>
      <c r="E126" s="11"/>
      <c r="F126" s="19">
        <v>0</v>
      </c>
      <c r="G126" s="11"/>
      <c r="H126" s="11"/>
      <c r="I126" s="27"/>
      <c r="J126" s="30"/>
      <c r="K126" s="30"/>
    </row>
    <row r="127" spans="1:13" ht="20.25" customHeight="1" x14ac:dyDescent="0.25">
      <c r="A127" s="28"/>
      <c r="B127" s="11">
        <v>2027</v>
      </c>
      <c r="C127" s="19">
        <v>0</v>
      </c>
      <c r="D127" s="19">
        <v>0</v>
      </c>
      <c r="E127" s="11"/>
      <c r="F127" s="19">
        <v>0</v>
      </c>
      <c r="G127" s="11"/>
      <c r="H127" s="11"/>
      <c r="I127" s="27"/>
      <c r="J127" s="30"/>
      <c r="K127" s="30"/>
    </row>
    <row r="128" spans="1:13" ht="20.25" customHeight="1" x14ac:dyDescent="0.25">
      <c r="A128" s="28"/>
      <c r="B128" s="11" t="s">
        <v>16</v>
      </c>
      <c r="C128" s="19">
        <f>SUM(C125:C127)</f>
        <v>3087.7951200000002</v>
      </c>
      <c r="D128" s="19">
        <f>SUM(D125:D127)</f>
        <v>846.49512000000004</v>
      </c>
      <c r="E128" s="11"/>
      <c r="F128" s="19">
        <f>SUM(F125:F127)</f>
        <v>2241.3000000000002</v>
      </c>
      <c r="G128" s="11"/>
      <c r="H128" s="11"/>
      <c r="I128" s="27"/>
      <c r="J128" s="30"/>
      <c r="K128" s="30"/>
    </row>
    <row r="129" spans="1:11" ht="16.5" customHeight="1" x14ac:dyDescent="0.25">
      <c r="A129" s="32" t="s">
        <v>43</v>
      </c>
      <c r="B129" s="8">
        <v>2025</v>
      </c>
      <c r="C129" s="20">
        <v>3489.0589799999998</v>
      </c>
      <c r="D129" s="20">
        <v>3489.0589799999998</v>
      </c>
      <c r="E129" s="8"/>
      <c r="F129" s="8"/>
      <c r="G129" s="8"/>
      <c r="H129" s="8"/>
      <c r="I129" s="34" t="s">
        <v>61</v>
      </c>
      <c r="J129" s="29" t="s">
        <v>20</v>
      </c>
      <c r="K129" s="29" t="s">
        <v>20</v>
      </c>
    </row>
    <row r="130" spans="1:11" ht="16.5" customHeight="1" x14ac:dyDescent="0.25">
      <c r="A130" s="32"/>
      <c r="B130" s="8">
        <v>2026</v>
      </c>
      <c r="C130" s="20">
        <f t="shared" ref="C130:D131" si="31">C134+C138+C142+C146</f>
        <v>2771.2900300000001</v>
      </c>
      <c r="D130" s="20">
        <f t="shared" si="31"/>
        <v>2771.2900300000001</v>
      </c>
      <c r="E130" s="8"/>
      <c r="F130" s="8"/>
      <c r="G130" s="8"/>
      <c r="H130" s="8"/>
      <c r="I130" s="35"/>
      <c r="J130" s="30"/>
      <c r="K130" s="30"/>
    </row>
    <row r="131" spans="1:11" ht="16.5" customHeight="1" x14ac:dyDescent="0.25">
      <c r="A131" s="32"/>
      <c r="B131" s="8">
        <v>2027</v>
      </c>
      <c r="C131" s="20">
        <f t="shared" si="31"/>
        <v>3829.7110000000002</v>
      </c>
      <c r="D131" s="20">
        <f t="shared" si="31"/>
        <v>3829.7110000000002</v>
      </c>
      <c r="E131" s="8"/>
      <c r="F131" s="8"/>
      <c r="G131" s="8"/>
      <c r="H131" s="8"/>
      <c r="I131" s="35"/>
      <c r="J131" s="30"/>
      <c r="K131" s="30"/>
    </row>
    <row r="132" spans="1:11" ht="16.5" customHeight="1" x14ac:dyDescent="0.25">
      <c r="A132" s="32"/>
      <c r="B132" s="8" t="s">
        <v>16</v>
      </c>
      <c r="C132" s="20">
        <f>SUM(C129:C131)</f>
        <v>10090.060010000001</v>
      </c>
      <c r="D132" s="20">
        <f>SUM(D129:D131)</f>
        <v>10090.060010000001</v>
      </c>
      <c r="E132" s="8"/>
      <c r="F132" s="8"/>
      <c r="G132" s="8"/>
      <c r="H132" s="8"/>
      <c r="I132" s="35"/>
      <c r="J132" s="30"/>
      <c r="K132" s="30"/>
    </row>
    <row r="133" spans="1:11" ht="16.5" customHeight="1" x14ac:dyDescent="0.25">
      <c r="A133" s="28" t="s">
        <v>44</v>
      </c>
      <c r="B133" s="11">
        <v>2025</v>
      </c>
      <c r="C133" s="19">
        <v>2173.8541</v>
      </c>
      <c r="D133" s="19">
        <v>2173.8541</v>
      </c>
      <c r="E133" s="11"/>
      <c r="F133" s="11"/>
      <c r="G133" s="11"/>
      <c r="H133" s="11"/>
      <c r="I133" s="35"/>
      <c r="J133" s="30"/>
      <c r="K133" s="30"/>
    </row>
    <row r="134" spans="1:11" ht="16.5" customHeight="1" x14ac:dyDescent="0.25">
      <c r="A134" s="28"/>
      <c r="B134" s="11">
        <v>2026</v>
      </c>
      <c r="C134" s="19">
        <v>1683.27</v>
      </c>
      <c r="D134" s="19">
        <v>1683.27</v>
      </c>
      <c r="E134" s="11"/>
      <c r="F134" s="11"/>
      <c r="G134" s="11"/>
      <c r="H134" s="11"/>
      <c r="I134" s="35"/>
      <c r="J134" s="30"/>
      <c r="K134" s="30"/>
    </row>
    <row r="135" spans="1:11" ht="16.5" customHeight="1" x14ac:dyDescent="0.25">
      <c r="A135" s="28"/>
      <c r="B135" s="11">
        <v>2027</v>
      </c>
      <c r="C135" s="19">
        <v>2164.6419700000001</v>
      </c>
      <c r="D135" s="19">
        <v>2164.6419700000001</v>
      </c>
      <c r="E135" s="11"/>
      <c r="F135" s="11"/>
      <c r="G135" s="11"/>
      <c r="H135" s="11"/>
      <c r="I135" s="35"/>
      <c r="J135" s="30"/>
      <c r="K135" s="30"/>
    </row>
    <row r="136" spans="1:11" ht="16.5" customHeight="1" x14ac:dyDescent="0.25">
      <c r="A136" s="28"/>
      <c r="B136" s="11" t="s">
        <v>16</v>
      </c>
      <c r="C136" s="19">
        <f>SUM(C133:C135)</f>
        <v>6021.7660699999997</v>
      </c>
      <c r="D136" s="19">
        <f>SUM(D133:D135)</f>
        <v>6021.7660699999997</v>
      </c>
      <c r="E136" s="11"/>
      <c r="F136" s="11"/>
      <c r="G136" s="11"/>
      <c r="H136" s="11"/>
      <c r="I136" s="35"/>
      <c r="J136" s="30"/>
      <c r="K136" s="30"/>
    </row>
    <row r="137" spans="1:11" ht="16.5" customHeight="1" x14ac:dyDescent="0.25">
      <c r="A137" s="28" t="s">
        <v>45</v>
      </c>
      <c r="B137" s="11">
        <v>2025</v>
      </c>
      <c r="C137" s="19">
        <v>111.7</v>
      </c>
      <c r="D137" s="19">
        <v>111.7</v>
      </c>
      <c r="E137" s="11"/>
      <c r="F137" s="11"/>
      <c r="G137" s="11"/>
      <c r="H137" s="11"/>
      <c r="I137" s="35"/>
      <c r="J137" s="30"/>
      <c r="K137" s="30"/>
    </row>
    <row r="138" spans="1:11" ht="16.5" customHeight="1" x14ac:dyDescent="0.25">
      <c r="A138" s="28"/>
      <c r="B138" s="11">
        <v>2026</v>
      </c>
      <c r="C138" s="19">
        <v>99</v>
      </c>
      <c r="D138" s="19">
        <v>99</v>
      </c>
      <c r="E138" s="11"/>
      <c r="F138" s="11"/>
      <c r="G138" s="11"/>
      <c r="H138" s="11"/>
      <c r="I138" s="35"/>
      <c r="J138" s="30"/>
      <c r="K138" s="30"/>
    </row>
    <row r="139" spans="1:11" ht="16.5" customHeight="1" x14ac:dyDescent="0.25">
      <c r="A139" s="28"/>
      <c r="B139" s="11">
        <v>2027</v>
      </c>
      <c r="C139" s="19">
        <v>99</v>
      </c>
      <c r="D139" s="19">
        <v>99</v>
      </c>
      <c r="E139" s="11"/>
      <c r="F139" s="11"/>
      <c r="G139" s="11"/>
      <c r="H139" s="11"/>
      <c r="I139" s="35"/>
      <c r="J139" s="30"/>
      <c r="K139" s="30"/>
    </row>
    <row r="140" spans="1:11" x14ac:dyDescent="0.25">
      <c r="A140" s="28"/>
      <c r="B140" s="11" t="s">
        <v>16</v>
      </c>
      <c r="C140" s="19">
        <f>SUM(C137:C139)</f>
        <v>309.7</v>
      </c>
      <c r="D140" s="19">
        <f>SUM(D137:D139)</f>
        <v>309.7</v>
      </c>
      <c r="E140" s="11"/>
      <c r="F140" s="11"/>
      <c r="G140" s="11"/>
      <c r="H140" s="11"/>
      <c r="I140" s="35"/>
      <c r="J140" s="30"/>
      <c r="K140" s="30"/>
    </row>
    <row r="141" spans="1:11" ht="17.25" customHeight="1" x14ac:dyDescent="0.25">
      <c r="A141" s="28" t="s">
        <v>46</v>
      </c>
      <c r="B141" s="11">
        <v>2025</v>
      </c>
      <c r="C141" s="19">
        <v>903.50487999999996</v>
      </c>
      <c r="D141" s="19">
        <v>903.50487999999996</v>
      </c>
      <c r="E141" s="11"/>
      <c r="F141" s="11"/>
      <c r="G141" s="11"/>
      <c r="H141" s="11"/>
      <c r="I141" s="35"/>
      <c r="J141" s="30"/>
      <c r="K141" s="30"/>
    </row>
    <row r="142" spans="1:11" ht="17.25" customHeight="1" x14ac:dyDescent="0.25">
      <c r="A142" s="28"/>
      <c r="B142" s="11">
        <v>2026</v>
      </c>
      <c r="C142" s="19">
        <v>809.02003000000002</v>
      </c>
      <c r="D142" s="19">
        <v>809.02003000000002</v>
      </c>
      <c r="E142" s="11"/>
      <c r="F142" s="11"/>
      <c r="G142" s="11"/>
      <c r="H142" s="11"/>
      <c r="I142" s="35"/>
      <c r="J142" s="30"/>
      <c r="K142" s="30"/>
    </row>
    <row r="143" spans="1:11" ht="17.25" customHeight="1" x14ac:dyDescent="0.25">
      <c r="A143" s="28"/>
      <c r="B143" s="11">
        <v>2027</v>
      </c>
      <c r="C143" s="19">
        <v>1386.0690300000001</v>
      </c>
      <c r="D143" s="19">
        <v>1386.0690300000001</v>
      </c>
      <c r="E143" s="11"/>
      <c r="F143" s="11"/>
      <c r="G143" s="11"/>
      <c r="H143" s="11"/>
      <c r="I143" s="35"/>
      <c r="J143" s="30"/>
      <c r="K143" s="30"/>
    </row>
    <row r="144" spans="1:11" ht="17.25" customHeight="1" x14ac:dyDescent="0.25">
      <c r="A144" s="28"/>
      <c r="B144" s="11" t="s">
        <v>16</v>
      </c>
      <c r="C144" s="19">
        <f>SUM(C141:C143)</f>
        <v>3098.5939400000002</v>
      </c>
      <c r="D144" s="19">
        <f>SUM(D141:D143)</f>
        <v>3098.5939400000002</v>
      </c>
      <c r="E144" s="11"/>
      <c r="F144" s="11"/>
      <c r="G144" s="11"/>
      <c r="H144" s="11"/>
      <c r="I144" s="35"/>
      <c r="J144" s="30"/>
      <c r="K144" s="30"/>
    </row>
    <row r="145" spans="1:13" ht="16.5" customHeight="1" x14ac:dyDescent="0.25">
      <c r="A145" s="28" t="s">
        <v>47</v>
      </c>
      <c r="B145" s="11">
        <v>2025</v>
      </c>
      <c r="C145" s="19">
        <v>300</v>
      </c>
      <c r="D145" s="19">
        <v>300</v>
      </c>
      <c r="E145" s="11"/>
      <c r="F145" s="11"/>
      <c r="G145" s="11"/>
      <c r="H145" s="11"/>
      <c r="I145" s="35"/>
      <c r="J145" s="30"/>
      <c r="K145" s="30"/>
    </row>
    <row r="146" spans="1:13" ht="16.5" customHeight="1" x14ac:dyDescent="0.25">
      <c r="A146" s="28"/>
      <c r="B146" s="11">
        <v>2026</v>
      </c>
      <c r="C146" s="19">
        <v>180</v>
      </c>
      <c r="D146" s="19">
        <v>180</v>
      </c>
      <c r="E146" s="11"/>
      <c r="F146" s="11"/>
      <c r="G146" s="11"/>
      <c r="H146" s="11"/>
      <c r="I146" s="35"/>
      <c r="J146" s="30"/>
      <c r="K146" s="30"/>
    </row>
    <row r="147" spans="1:13" ht="16.5" customHeight="1" x14ac:dyDescent="0.25">
      <c r="A147" s="28"/>
      <c r="B147" s="11">
        <v>2027</v>
      </c>
      <c r="C147" s="19">
        <v>180</v>
      </c>
      <c r="D147" s="19">
        <v>180</v>
      </c>
      <c r="E147" s="11"/>
      <c r="F147" s="11"/>
      <c r="G147" s="11"/>
      <c r="H147" s="11"/>
      <c r="I147" s="35"/>
      <c r="J147" s="30"/>
      <c r="K147" s="30"/>
    </row>
    <row r="148" spans="1:13" ht="16.5" customHeight="1" x14ac:dyDescent="0.25">
      <c r="A148" s="28"/>
      <c r="B148" s="11" t="s">
        <v>16</v>
      </c>
      <c r="C148" s="19">
        <f>SUM(C145:C147)</f>
        <v>660</v>
      </c>
      <c r="D148" s="19">
        <f>SUM(D145:D147)</f>
        <v>660</v>
      </c>
      <c r="E148" s="11"/>
      <c r="F148" s="11"/>
      <c r="G148" s="11"/>
      <c r="H148" s="11"/>
      <c r="I148" s="36"/>
      <c r="J148" s="31"/>
      <c r="K148" s="31"/>
      <c r="L148" s="17" t="e">
        <f>C136+C140+C144+#REF!+C148</f>
        <v>#REF!</v>
      </c>
      <c r="M148" s="17" t="e">
        <f>L148-C132</f>
        <v>#REF!</v>
      </c>
    </row>
    <row r="149" spans="1:13" ht="23.25" customHeight="1" x14ac:dyDescent="0.25">
      <c r="A149" s="32" t="s">
        <v>48</v>
      </c>
      <c r="B149" s="8">
        <v>2025</v>
      </c>
      <c r="C149" s="10">
        <v>1307.01</v>
      </c>
      <c r="D149" s="10">
        <v>1307.01</v>
      </c>
      <c r="E149" s="11"/>
      <c r="F149" s="11"/>
      <c r="G149" s="11"/>
      <c r="H149" s="11"/>
      <c r="I149" s="53" t="s">
        <v>62</v>
      </c>
      <c r="J149" s="29" t="s">
        <v>20</v>
      </c>
      <c r="K149" s="29" t="s">
        <v>20</v>
      </c>
    </row>
    <row r="150" spans="1:13" ht="23.25" customHeight="1" x14ac:dyDescent="0.25">
      <c r="A150" s="32"/>
      <c r="B150" s="8">
        <v>2026</v>
      </c>
      <c r="C150" s="10">
        <f t="shared" ref="C150:D151" si="32">C154+C158+C162+C166</f>
        <v>121.61</v>
      </c>
      <c r="D150" s="10">
        <f t="shared" si="32"/>
        <v>121.61</v>
      </c>
      <c r="E150" s="11"/>
      <c r="F150" s="11"/>
      <c r="G150" s="11"/>
      <c r="H150" s="11"/>
      <c r="I150" s="54"/>
      <c r="J150" s="30"/>
      <c r="K150" s="30"/>
    </row>
    <row r="151" spans="1:13" ht="23.25" customHeight="1" x14ac:dyDescent="0.25">
      <c r="A151" s="32"/>
      <c r="B151" s="8">
        <v>2027</v>
      </c>
      <c r="C151" s="10">
        <f t="shared" si="32"/>
        <v>121.61</v>
      </c>
      <c r="D151" s="10">
        <f t="shared" si="32"/>
        <v>121.61</v>
      </c>
      <c r="E151" s="11"/>
      <c r="F151" s="11"/>
      <c r="G151" s="11"/>
      <c r="H151" s="11"/>
      <c r="I151" s="54"/>
      <c r="J151" s="30"/>
      <c r="K151" s="30"/>
    </row>
    <row r="152" spans="1:13" ht="23.25" customHeight="1" x14ac:dyDescent="0.25">
      <c r="A152" s="32"/>
      <c r="B152" s="8" t="s">
        <v>16</v>
      </c>
      <c r="C152" s="10">
        <f>SUM(C149:C151)</f>
        <v>1550.2299999999998</v>
      </c>
      <c r="D152" s="10">
        <f>SUM(D149:D151)</f>
        <v>1550.2299999999998</v>
      </c>
      <c r="E152" s="11"/>
      <c r="F152" s="11"/>
      <c r="G152" s="11"/>
      <c r="H152" s="11"/>
      <c r="I152" s="54"/>
      <c r="J152" s="30"/>
      <c r="K152" s="30"/>
    </row>
    <row r="153" spans="1:13" ht="23.25" customHeight="1" x14ac:dyDescent="0.25">
      <c r="A153" s="28" t="s">
        <v>49</v>
      </c>
      <c r="B153" s="11">
        <v>2025</v>
      </c>
      <c r="C153" s="12">
        <v>1187.4000000000001</v>
      </c>
      <c r="D153" s="12">
        <v>1187.4000000000001</v>
      </c>
      <c r="E153" s="11"/>
      <c r="F153" s="11"/>
      <c r="G153" s="11"/>
      <c r="H153" s="11"/>
      <c r="I153" s="54"/>
      <c r="J153" s="30"/>
      <c r="K153" s="30"/>
    </row>
    <row r="154" spans="1:13" ht="23.25" customHeight="1" x14ac:dyDescent="0.25">
      <c r="A154" s="28"/>
      <c r="B154" s="11">
        <v>2026</v>
      </c>
      <c r="C154" s="12">
        <v>2</v>
      </c>
      <c r="D154" s="12">
        <v>2</v>
      </c>
      <c r="E154" s="11"/>
      <c r="F154" s="11"/>
      <c r="G154" s="11"/>
      <c r="H154" s="11"/>
      <c r="I154" s="54"/>
      <c r="J154" s="30"/>
      <c r="K154" s="30"/>
    </row>
    <row r="155" spans="1:13" ht="23.25" customHeight="1" x14ac:dyDescent="0.25">
      <c r="A155" s="28"/>
      <c r="B155" s="11">
        <v>2027</v>
      </c>
      <c r="C155" s="12">
        <v>2</v>
      </c>
      <c r="D155" s="12">
        <v>2</v>
      </c>
      <c r="E155" s="11"/>
      <c r="F155" s="11"/>
      <c r="G155" s="11"/>
      <c r="H155" s="11"/>
      <c r="I155" s="54"/>
      <c r="J155" s="30"/>
      <c r="K155" s="30"/>
    </row>
    <row r="156" spans="1:13" ht="23.25" customHeight="1" x14ac:dyDescent="0.25">
      <c r="A156" s="28"/>
      <c r="B156" s="11" t="s">
        <v>16</v>
      </c>
      <c r="C156" s="12">
        <f>SUM(C153:C155)</f>
        <v>1191.4000000000001</v>
      </c>
      <c r="D156" s="12">
        <f>SUM(D153:D155)</f>
        <v>1191.4000000000001</v>
      </c>
      <c r="E156" s="11"/>
      <c r="F156" s="11"/>
      <c r="G156" s="11"/>
      <c r="H156" s="11"/>
      <c r="I156" s="54"/>
      <c r="J156" s="30"/>
      <c r="K156" s="30"/>
    </row>
    <row r="157" spans="1:13" ht="20.25" customHeight="1" x14ac:dyDescent="0.25">
      <c r="A157" s="28" t="s">
        <v>50</v>
      </c>
      <c r="B157" s="11">
        <v>2025</v>
      </c>
      <c r="C157" s="12">
        <v>116.3</v>
      </c>
      <c r="D157" s="12">
        <v>116.3</v>
      </c>
      <c r="E157" s="11"/>
      <c r="F157" s="11"/>
      <c r="G157" s="11"/>
      <c r="H157" s="11"/>
      <c r="I157" s="54"/>
      <c r="J157" s="30"/>
      <c r="K157" s="30"/>
    </row>
    <row r="158" spans="1:13" ht="20.25" customHeight="1" x14ac:dyDescent="0.25">
      <c r="A158" s="28"/>
      <c r="B158" s="11">
        <v>2026</v>
      </c>
      <c r="C158" s="12">
        <v>116.3</v>
      </c>
      <c r="D158" s="12">
        <v>116.3</v>
      </c>
      <c r="E158" s="11"/>
      <c r="F158" s="11"/>
      <c r="G158" s="11"/>
      <c r="H158" s="11"/>
      <c r="I158" s="54"/>
      <c r="J158" s="30"/>
      <c r="K158" s="30"/>
    </row>
    <row r="159" spans="1:13" ht="20.25" customHeight="1" x14ac:dyDescent="0.25">
      <c r="A159" s="28"/>
      <c r="B159" s="11">
        <v>2027</v>
      </c>
      <c r="C159" s="12">
        <v>116.3</v>
      </c>
      <c r="D159" s="12">
        <v>116.3</v>
      </c>
      <c r="E159" s="11"/>
      <c r="F159" s="11"/>
      <c r="G159" s="11"/>
      <c r="H159" s="11"/>
      <c r="I159" s="54"/>
      <c r="J159" s="30"/>
      <c r="K159" s="30"/>
    </row>
    <row r="160" spans="1:13" ht="20.25" customHeight="1" x14ac:dyDescent="0.25">
      <c r="A160" s="28"/>
      <c r="B160" s="11" t="s">
        <v>16</v>
      </c>
      <c r="C160" s="12">
        <f>SUM(C157:C159)</f>
        <v>348.9</v>
      </c>
      <c r="D160" s="12">
        <f>SUM(D157:D159)</f>
        <v>348.9</v>
      </c>
      <c r="E160" s="11"/>
      <c r="F160" s="11"/>
      <c r="G160" s="11"/>
      <c r="H160" s="11"/>
      <c r="I160" s="54"/>
      <c r="J160" s="30"/>
      <c r="K160" s="30"/>
    </row>
    <row r="161" spans="1:13" ht="20.25" customHeight="1" x14ac:dyDescent="0.25">
      <c r="A161" s="28" t="s">
        <v>51</v>
      </c>
      <c r="B161" s="11">
        <v>2025</v>
      </c>
      <c r="C161" s="12">
        <v>2.31</v>
      </c>
      <c r="D161" s="12">
        <v>2.31</v>
      </c>
      <c r="E161" s="11"/>
      <c r="F161" s="11"/>
      <c r="G161" s="11"/>
      <c r="H161" s="11"/>
      <c r="I161" s="54"/>
      <c r="J161" s="30"/>
      <c r="K161" s="30"/>
    </row>
    <row r="162" spans="1:13" ht="20.25" customHeight="1" x14ac:dyDescent="0.25">
      <c r="A162" s="28"/>
      <c r="B162" s="11">
        <v>2026</v>
      </c>
      <c r="C162" s="12">
        <v>2.31</v>
      </c>
      <c r="D162" s="12">
        <v>2.31</v>
      </c>
      <c r="E162" s="11"/>
      <c r="F162" s="11"/>
      <c r="G162" s="11"/>
      <c r="H162" s="11"/>
      <c r="I162" s="54"/>
      <c r="J162" s="30"/>
      <c r="K162" s="30"/>
    </row>
    <row r="163" spans="1:13" ht="20.25" customHeight="1" x14ac:dyDescent="0.25">
      <c r="A163" s="28"/>
      <c r="B163" s="11">
        <v>2027</v>
      </c>
      <c r="C163" s="12">
        <v>2.31</v>
      </c>
      <c r="D163" s="12">
        <v>2.31</v>
      </c>
      <c r="E163" s="11"/>
      <c r="F163" s="11"/>
      <c r="G163" s="11"/>
      <c r="H163" s="11"/>
      <c r="I163" s="54"/>
      <c r="J163" s="30"/>
      <c r="K163" s="30"/>
    </row>
    <row r="164" spans="1:13" ht="20.25" customHeight="1" x14ac:dyDescent="0.25">
      <c r="A164" s="28"/>
      <c r="B164" s="11" t="s">
        <v>16</v>
      </c>
      <c r="C164" s="12">
        <f>SUM(C161:C163)</f>
        <v>6.93</v>
      </c>
      <c r="D164" s="12">
        <f>SUM(D161:D163)</f>
        <v>6.93</v>
      </c>
      <c r="E164" s="11"/>
      <c r="F164" s="11"/>
      <c r="G164" s="11"/>
      <c r="H164" s="11"/>
      <c r="I164" s="54"/>
      <c r="J164" s="30"/>
      <c r="K164" s="30"/>
    </row>
    <row r="165" spans="1:13" ht="19.5" customHeight="1" x14ac:dyDescent="0.25">
      <c r="A165" s="28" t="s">
        <v>52</v>
      </c>
      <c r="B165" s="11">
        <v>2025</v>
      </c>
      <c r="C165" s="12">
        <v>1</v>
      </c>
      <c r="D165" s="12">
        <v>1</v>
      </c>
      <c r="E165" s="11"/>
      <c r="F165" s="11"/>
      <c r="G165" s="11"/>
      <c r="H165" s="11"/>
      <c r="I165" s="54"/>
      <c r="J165" s="30"/>
      <c r="K165" s="30"/>
    </row>
    <row r="166" spans="1:13" ht="19.5" customHeight="1" x14ac:dyDescent="0.25">
      <c r="A166" s="28"/>
      <c r="B166" s="11">
        <v>2026</v>
      </c>
      <c r="C166" s="12">
        <v>1</v>
      </c>
      <c r="D166" s="12">
        <v>1</v>
      </c>
      <c r="E166" s="11"/>
      <c r="F166" s="11"/>
      <c r="G166" s="11"/>
      <c r="H166" s="11"/>
      <c r="I166" s="54"/>
      <c r="J166" s="30"/>
      <c r="K166" s="30"/>
    </row>
    <row r="167" spans="1:13" ht="19.5" customHeight="1" x14ac:dyDescent="0.25">
      <c r="A167" s="28"/>
      <c r="B167" s="11">
        <v>2027</v>
      </c>
      <c r="C167" s="12">
        <v>1</v>
      </c>
      <c r="D167" s="12">
        <v>1</v>
      </c>
      <c r="E167" s="11"/>
      <c r="F167" s="11"/>
      <c r="G167" s="11"/>
      <c r="H167" s="11"/>
      <c r="I167" s="54"/>
      <c r="J167" s="30"/>
      <c r="K167" s="30"/>
    </row>
    <row r="168" spans="1:13" ht="19.5" customHeight="1" x14ac:dyDescent="0.25">
      <c r="A168" s="28"/>
      <c r="B168" s="11" t="s">
        <v>16</v>
      </c>
      <c r="C168" s="12">
        <f>SUM(C165:C167)</f>
        <v>3</v>
      </c>
      <c r="D168" s="12">
        <f>SUM(D165:D167)</f>
        <v>3</v>
      </c>
      <c r="E168" s="11"/>
      <c r="F168" s="11"/>
      <c r="G168" s="11"/>
      <c r="H168" s="11"/>
      <c r="I168" s="55"/>
      <c r="J168" s="31"/>
      <c r="K168" s="31"/>
      <c r="L168" s="17">
        <f>C156+C160+C164+C168</f>
        <v>1550.2300000000002</v>
      </c>
      <c r="M168" s="17">
        <f>L168-C152</f>
        <v>0</v>
      </c>
    </row>
  </sheetData>
  <mergeCells count="91">
    <mergeCell ref="A36:A39"/>
    <mergeCell ref="A5:K5"/>
    <mergeCell ref="A6:K6"/>
    <mergeCell ref="A8:K8"/>
    <mergeCell ref="A165:A168"/>
    <mergeCell ref="A10:A12"/>
    <mergeCell ref="K10:K12"/>
    <mergeCell ref="I20:I27"/>
    <mergeCell ref="J20:J27"/>
    <mergeCell ref="K20:K27"/>
    <mergeCell ref="I28:I35"/>
    <mergeCell ref="J28:J35"/>
    <mergeCell ref="A157:A160"/>
    <mergeCell ref="A161:A164"/>
    <mergeCell ref="I149:I168"/>
    <mergeCell ref="J149:J168"/>
    <mergeCell ref="K149:K168"/>
    <mergeCell ref="A149:A152"/>
    <mergeCell ref="A153:A156"/>
    <mergeCell ref="A145:A148"/>
    <mergeCell ref="I129:I148"/>
    <mergeCell ref="J129:J148"/>
    <mergeCell ref="A137:A140"/>
    <mergeCell ref="A141:A144"/>
    <mergeCell ref="K129:K148"/>
    <mergeCell ref="A129:A132"/>
    <mergeCell ref="A133:A136"/>
    <mergeCell ref="K117:K128"/>
    <mergeCell ref="A109:A112"/>
    <mergeCell ref="I109:I112"/>
    <mergeCell ref="A113:A116"/>
    <mergeCell ref="I113:I116"/>
    <mergeCell ref="J105:J116"/>
    <mergeCell ref="K105:K116"/>
    <mergeCell ref="A125:A128"/>
    <mergeCell ref="J117:J128"/>
    <mergeCell ref="A117:A120"/>
    <mergeCell ref="A121:A124"/>
    <mergeCell ref="A105:A108"/>
    <mergeCell ref="I105:I108"/>
    <mergeCell ref="I121:I124"/>
    <mergeCell ref="A85:A88"/>
    <mergeCell ref="I73:I84"/>
    <mergeCell ref="J73:J84"/>
    <mergeCell ref="K73:K84"/>
    <mergeCell ref="A77:A80"/>
    <mergeCell ref="A81:A84"/>
    <mergeCell ref="I85:I104"/>
    <mergeCell ref="A89:A92"/>
    <mergeCell ref="A93:A96"/>
    <mergeCell ref="J85:J104"/>
    <mergeCell ref="K85:K104"/>
    <mergeCell ref="A97:A100"/>
    <mergeCell ref="A101:A104"/>
    <mergeCell ref="K49:K64"/>
    <mergeCell ref="A61:A64"/>
    <mergeCell ref="A69:A72"/>
    <mergeCell ref="A73:A76"/>
    <mergeCell ref="I65:I72"/>
    <mergeCell ref="J65:J72"/>
    <mergeCell ref="K65:K72"/>
    <mergeCell ref="A65:A68"/>
    <mergeCell ref="A7:K7"/>
    <mergeCell ref="A20:A23"/>
    <mergeCell ref="B10:B12"/>
    <mergeCell ref="C10:H10"/>
    <mergeCell ref="I10:I12"/>
    <mergeCell ref="J10:J12"/>
    <mergeCell ref="C11:C12"/>
    <mergeCell ref="D11:H11"/>
    <mergeCell ref="A14:K14"/>
    <mergeCell ref="A15:A17"/>
    <mergeCell ref="J15:J17"/>
    <mergeCell ref="K15:K17"/>
    <mergeCell ref="A19:K19"/>
    <mergeCell ref="A32:A35"/>
    <mergeCell ref="K28:K35"/>
    <mergeCell ref="A24:A27"/>
    <mergeCell ref="A28:A31"/>
    <mergeCell ref="I117:I120"/>
    <mergeCell ref="A40:A43"/>
    <mergeCell ref="I40:I47"/>
    <mergeCell ref="J40:J47"/>
    <mergeCell ref="K40:K47"/>
    <mergeCell ref="A44:A47"/>
    <mergeCell ref="A48:K48"/>
    <mergeCell ref="A49:A52"/>
    <mergeCell ref="I49:I64"/>
    <mergeCell ref="J49:J64"/>
    <mergeCell ref="A53:A56"/>
    <mergeCell ref="A57:A60"/>
  </mergeCells>
  <pageMargins left="0.11811023622047245" right="0.11811023622047245" top="0.35433070866141736" bottom="0.35433070866141736" header="0.31496062992125984" footer="0.31496062992125984"/>
  <pageSetup paperSize="9" scale="82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2025-04-16T10:08:45Z</dcterms:modified>
</cp:coreProperties>
</file>