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22-2023" sheetId="1" r:id="rId1"/>
    <sheet name="2024" sheetId="2" r:id="rId2"/>
  </sheets>
  <calcPr calcId="152511"/>
</workbook>
</file>

<file path=xl/calcChain.xml><?xml version="1.0" encoding="utf-8"?>
<calcChain xmlns="http://schemas.openxmlformats.org/spreadsheetml/2006/main">
  <c r="C28" i="2" l="1"/>
  <c r="D15" i="2" l="1"/>
  <c r="F15" i="2"/>
  <c r="C15" i="2"/>
  <c r="D34" i="1" l="1"/>
  <c r="F34" i="1"/>
  <c r="C34" i="1"/>
  <c r="C29" i="1"/>
  <c r="D27" i="1"/>
  <c r="F27" i="1"/>
  <c r="C27" i="1"/>
  <c r="D28" i="1"/>
  <c r="F28" i="1"/>
  <c r="C28" i="1"/>
  <c r="C77" i="1" l="1"/>
  <c r="C47" i="1"/>
  <c r="C63" i="1"/>
  <c r="C60" i="1"/>
  <c r="D58" i="1"/>
  <c r="F58" i="1"/>
  <c r="C58" i="1"/>
  <c r="D59" i="1"/>
  <c r="F59" i="1"/>
  <c r="C59" i="1"/>
  <c r="L20" i="2" l="1"/>
  <c r="M20" i="2" s="1"/>
  <c r="F45" i="2"/>
  <c r="F42" i="2" s="1"/>
  <c r="D45" i="2"/>
  <c r="D42" i="2" s="1"/>
  <c r="L44" i="2"/>
  <c r="M44" i="2" s="1"/>
  <c r="L43" i="2"/>
  <c r="M43" i="2" s="1"/>
  <c r="C42" i="2"/>
  <c r="D57" i="2"/>
  <c r="C57" i="2"/>
  <c r="D52" i="2"/>
  <c r="C52" i="2"/>
  <c r="D46" i="2"/>
  <c r="C46" i="2"/>
  <c r="D39" i="2"/>
  <c r="C39" i="2"/>
  <c r="D34" i="2"/>
  <c r="C34" i="2"/>
  <c r="D30" i="2"/>
  <c r="F30" i="2"/>
  <c r="C30" i="2"/>
  <c r="D28" i="2"/>
  <c r="F28" i="2"/>
  <c r="D24" i="2"/>
  <c r="C24" i="2"/>
  <c r="D21" i="2"/>
  <c r="F21" i="2"/>
  <c r="C21" i="2"/>
  <c r="D19" i="2"/>
  <c r="F19" i="2"/>
  <c r="F12" i="2"/>
  <c r="C19" i="2"/>
  <c r="L153" i="1"/>
  <c r="M153" i="1" s="1"/>
  <c r="C146" i="1"/>
  <c r="C145" i="1"/>
  <c r="D153" i="1"/>
  <c r="C153" i="1"/>
  <c r="D150" i="1"/>
  <c r="C150" i="1"/>
  <c r="D147" i="1"/>
  <c r="C147" i="1"/>
  <c r="D130" i="1"/>
  <c r="D131" i="1"/>
  <c r="D132" i="1" s="1"/>
  <c r="C131" i="1"/>
  <c r="C130" i="1"/>
  <c r="D144" i="1"/>
  <c r="C144" i="1"/>
  <c r="D141" i="1"/>
  <c r="C141" i="1"/>
  <c r="D138" i="1"/>
  <c r="C138" i="1"/>
  <c r="D135" i="1"/>
  <c r="C135" i="1"/>
  <c r="D112" i="1"/>
  <c r="D113" i="1"/>
  <c r="C113" i="1"/>
  <c r="C112" i="1"/>
  <c r="D129" i="1"/>
  <c r="C129" i="1"/>
  <c r="D126" i="1"/>
  <c r="C126" i="1"/>
  <c r="D123" i="1"/>
  <c r="C123" i="1"/>
  <c r="D120" i="1"/>
  <c r="C120" i="1"/>
  <c r="D117" i="1"/>
  <c r="C117" i="1"/>
  <c r="D114" i="1"/>
  <c r="D100" i="1"/>
  <c r="F100" i="1"/>
  <c r="D101" i="1"/>
  <c r="F101" i="1"/>
  <c r="C101" i="1"/>
  <c r="C100" i="1"/>
  <c r="D111" i="1"/>
  <c r="F111" i="1"/>
  <c r="D108" i="1"/>
  <c r="F108" i="1"/>
  <c r="D105" i="1"/>
  <c r="F105" i="1"/>
  <c r="C111" i="1"/>
  <c r="C108" i="1"/>
  <c r="C105" i="1"/>
  <c r="D91" i="1"/>
  <c r="D92" i="1"/>
  <c r="C92" i="1"/>
  <c r="C91" i="1"/>
  <c r="D99" i="1"/>
  <c r="C99" i="1"/>
  <c r="D96" i="1"/>
  <c r="C96" i="1"/>
  <c r="D76" i="1"/>
  <c r="D14" i="1" s="1"/>
  <c r="D77" i="1"/>
  <c r="C76" i="1"/>
  <c r="D90" i="1"/>
  <c r="C90" i="1"/>
  <c r="D87" i="1"/>
  <c r="C87" i="1"/>
  <c r="D84" i="1"/>
  <c r="C84" i="1"/>
  <c r="D81" i="1"/>
  <c r="C81" i="1"/>
  <c r="D65" i="1"/>
  <c r="F65" i="1"/>
  <c r="C65" i="1"/>
  <c r="D64" i="1"/>
  <c r="F64" i="1"/>
  <c r="C64" i="1"/>
  <c r="D75" i="1"/>
  <c r="F75" i="1"/>
  <c r="C75" i="1"/>
  <c r="D72" i="1"/>
  <c r="C72" i="1"/>
  <c r="D69" i="1"/>
  <c r="C69" i="1"/>
  <c r="D63" i="1"/>
  <c r="F63" i="1"/>
  <c r="D60" i="1"/>
  <c r="F60" i="1"/>
  <c r="D47" i="1"/>
  <c r="D46" i="1"/>
  <c r="C46" i="1"/>
  <c r="D57" i="1"/>
  <c r="C57" i="1"/>
  <c r="D54" i="1"/>
  <c r="C54" i="1"/>
  <c r="D51" i="1"/>
  <c r="C51" i="1"/>
  <c r="D44" i="1"/>
  <c r="F44" i="1"/>
  <c r="C44" i="1"/>
  <c r="D41" i="1"/>
  <c r="F41" i="1"/>
  <c r="C41" i="1"/>
  <c r="D38" i="1"/>
  <c r="F38" i="1"/>
  <c r="C38" i="1"/>
  <c r="D35" i="1"/>
  <c r="F35" i="1"/>
  <c r="C35" i="1"/>
  <c r="D32" i="1"/>
  <c r="F32" i="1"/>
  <c r="C32" i="1"/>
  <c r="D29" i="1"/>
  <c r="F29" i="1"/>
  <c r="D19" i="1"/>
  <c r="F19" i="1"/>
  <c r="F15" i="1" s="1"/>
  <c r="C19" i="1"/>
  <c r="D18" i="1"/>
  <c r="F18" i="1"/>
  <c r="F14" i="1" s="1"/>
  <c r="C18" i="1"/>
  <c r="C14" i="1" s="1"/>
  <c r="D26" i="1"/>
  <c r="F26" i="1"/>
  <c r="C26" i="1"/>
  <c r="D23" i="1"/>
  <c r="F23" i="1"/>
  <c r="C23" i="1"/>
  <c r="C12" i="2" l="1"/>
  <c r="D15" i="1"/>
  <c r="C15" i="1"/>
  <c r="C16" i="1" s="1"/>
  <c r="D16" i="1"/>
  <c r="F16" i="1"/>
  <c r="L42" i="2"/>
  <c r="M42" i="2" s="1"/>
  <c r="D12" i="2"/>
  <c r="L45" i="2"/>
  <c r="M45" i="2" s="1"/>
  <c r="F13" i="2"/>
  <c r="L144" i="1"/>
  <c r="C132" i="1"/>
  <c r="L129" i="1"/>
  <c r="C114" i="1"/>
  <c r="C102" i="1"/>
  <c r="D102" i="1"/>
  <c r="L111" i="1"/>
  <c r="C93" i="1"/>
  <c r="F102" i="1"/>
  <c r="D93" i="1"/>
  <c r="L99" i="1"/>
  <c r="C78" i="1"/>
  <c r="L90" i="1"/>
  <c r="D78" i="1"/>
  <c r="D66" i="1"/>
  <c r="L75" i="1"/>
  <c r="F66" i="1"/>
  <c r="C66" i="1"/>
  <c r="L57" i="1"/>
  <c r="C48" i="1"/>
  <c r="D48" i="1"/>
  <c r="L26" i="1"/>
  <c r="D20" i="1"/>
  <c r="C20" i="1"/>
  <c r="F20" i="1"/>
  <c r="D13" i="2" l="1"/>
  <c r="C13" i="2"/>
  <c r="M144" i="1"/>
  <c r="M129" i="1"/>
  <c r="M111" i="1"/>
  <c r="M99" i="1"/>
  <c r="M90" i="1"/>
  <c r="M75" i="1"/>
  <c r="M57" i="1"/>
  <c r="M26" i="1"/>
</calcChain>
</file>

<file path=xl/sharedStrings.xml><?xml version="1.0" encoding="utf-8"?>
<sst xmlns="http://schemas.openxmlformats.org/spreadsheetml/2006/main" count="252" uniqueCount="95">
  <si>
    <t>Приложение 1</t>
  </si>
  <si>
    <t>к муниципальной программе</t>
  </si>
  <si>
    <t>План</t>
  </si>
  <si>
    <t>реализации муниципальной программы</t>
  </si>
  <si>
    <t>«Комплексное развитие территории Скребловского сельского поселения»</t>
  </si>
  <si>
    <t>на период 2022 - 2023 годы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</si>
  <si>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</si>
  <si>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</si>
  <si>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</si>
  <si>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</si>
  <si>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</si>
  <si>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</si>
  <si>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</si>
  <si>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</si>
  <si>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Итого по муниципальной программе</t>
  </si>
  <si>
    <t>2022-2024</t>
  </si>
  <si>
    <t>Проектная часть</t>
  </si>
  <si>
    <t>Мероприятия, направленные на достижение цели федерального проекта «Современный облик сельских территорий»</t>
  </si>
  <si>
    <t>Количество построенных объектов культуры, ед</t>
  </si>
  <si>
    <t>Администрация Скребловского сельского поселения</t>
  </si>
  <si>
    <t>Расходы на мероприятия по строительству, реконструкции, модернизации объектов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</si>
  <si>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</si>
  <si>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>Отраслевой проект «Современный облик сельских территорий»</t>
  </si>
  <si>
    <t>Количество отремонтированных объектов культуры, ед</t>
  </si>
  <si>
    <t>Расходы на обеспечение комплексного развития сельских территорий</t>
  </si>
  <si>
    <t>Мероприятия, направленные на достижение цели федерального проекта «Благоустройство сельских территорий»</t>
  </si>
  <si>
    <t>Площадь земель, освобожденных от борщевика Сосновского, га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</si>
  <si>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</si>
  <si>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«Благоустройство сельских территорий»</t>
  </si>
  <si>
    <t>Мероприятия, направленные на достижение цели федерального проекта «Дорожная сеть»</t>
  </si>
  <si>
    <t>Протяженность отремонтированных дорог, км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</si>
  <si>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</si>
  <si>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Федеральный проект «Современный облик сельских территорий»</t>
  </si>
  <si>
    <t xml:space="preserve">Процессная часть 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</si>
  <si>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</si>
  <si>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СКЦ «Лидер»</t>
  </si>
  <si>
    <t>Расходы на содержание муниципальных казенных учреждений культуры</t>
  </si>
  <si>
    <t>Расходы на содержание муниципальных казенных библиотек</t>
  </si>
  <si>
    <t xml:space="preserve">Расходы на организацию и проведение культурно-массовых мероприятий </t>
  </si>
  <si>
    <t>Комплекс процессных мероприятий "Развитие и сохранение кадрового потенциала работников в учреждениях культуры"</t>
  </si>
  <si>
    <t>Размер средней заработной платы работников культуры, руб.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</si>
  <si>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</si>
  <si>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Комплекс процессных мероприятий "Поддержание устойчивой работы и развитию коммунальной и инженерной инфраструктуры"</t>
  </si>
  <si>
    <t>Расходы на проектно-изыскательские работы и строительство газопровода</t>
  </si>
  <si>
    <t>Расходы на мероприятия по подготовке объектов теплоснабжения к отопительному сезону на территории поселения</t>
  </si>
  <si>
    <t>Расходы на реализацию  мероприятий по обеспечению устойчивого функционирования объектов теплоснабжения на территории Ленинградской области</t>
  </si>
  <si>
    <t>Комплекс процессных мероприятий «Благоустройство территории Скребловского сельского поселения»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</si>
  <si>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</si>
  <si>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</si>
  <si>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прочие мероприятия по благоустройству поселения</t>
  </si>
  <si>
    <t>Расходы на реализацию мероприятий по борьбе с борщевиком Сосновского</t>
  </si>
  <si>
    <t>Комплекс процессных мероприятий «Реализация функций в сфере обращения с отходами»</t>
  </si>
  <si>
    <t>Расходы на организацию вывоза несанкционированных свалок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</si>
  <si>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</si>
  <si>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Комплекс процессных мероприятий «Содействие развитию участия населения в осуществлении местного самоуправления в Ленинградской области»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</si>
  <si>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</si>
  <si>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Устройство основания и ограждения в рамках обустройства детской спортивной площадки в п. Скреблово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</si>
  <si>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</si>
  <si>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Ремонт дворовых территорий в д. Наволок у домов № 12, 13 и д. Старая Середка у дома № 7 </t>
  </si>
  <si>
    <t>Расходы на поддержку развития общественной инфраструктуры муниципального значения</t>
  </si>
  <si>
    <t>Комплекс процессных мероприятий «Развитие транспортной инфраструктуры и содержание автомобильных дорог в Скребловском сельском поселении»</t>
  </si>
  <si>
    <t>Расходы на мероприятия по обслуживанию и содержанию автомобильных дорог местного значения</t>
  </si>
  <si>
    <t>Расходы на проведение инвентаризации и оформление технических и кадастровых паспортов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</si>
  <si>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</si>
  <si>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</si>
  <si>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>Расходы на мероприятия, направленные на повышение безопасности дорожного движения</t>
  </si>
  <si>
    <t>Комплекс процессных мероприятий «Обеспечение безопасности населения на территории Скребловского сельского поселения»</t>
  </si>
  <si>
    <t>Расходы на мероприятия по предупреждению и ликвидации последствий чрезвычайных ситуаций и стихийных бедствий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</si>
  <si>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</si>
  <si>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</si>
  <si>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</si>
  <si>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Комплекс процессных мероприятий «Проектирование и строительство ДК п. Скреблово»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</si>
  <si>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</si>
  <si>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</si>
  <si>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</si>
  <si>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</si>
  <si>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Скребловского сельского поселения</t>
  </si>
  <si>
    <t>бюджет Лужского муниципального района</t>
  </si>
  <si>
    <t>прочие источники</t>
  </si>
  <si>
    <t>2022-2023</t>
  </si>
  <si>
    <t>Количество кружков, ед. Количество посещающих библиотеки, чел. Количество проведенных культурно-массовых мероприятий, ед.</t>
  </si>
  <si>
    <t>Доля населения, обеспеченного природным газом, % Количество мероприятий, направленных на поддержание объектов теплоснабжения в нормативном состоянии, ед.</t>
  </si>
  <si>
    <t>Количество мероприятий по благоустройству в целях создания благоприятной среды для проживания и отдыха жителей (обслуживанию уличного освещения, организацию и содержание мест захоронения, прочие мероприятия по благоустройству), ед.</t>
  </si>
  <si>
    <r>
      <t xml:space="preserve">Количество мероприятий по </t>
    </r>
    <r>
      <rPr>
        <sz val="9"/>
        <color rgb="FF000000"/>
        <rFont val="Times New Roman"/>
        <family val="1"/>
        <charset val="204"/>
      </rPr>
      <t>реализации областного закона от 15.01.2018 № 3-оз</t>
    </r>
    <r>
      <rPr>
        <sz val="9"/>
        <rFont val="Times New Roman"/>
        <family val="1"/>
        <charset val="204"/>
      </rPr>
      <t>, ед. Количество мероприятий по реализации областного закона от 28.12.2018 года № 147-оз, ед. Количество обустроенных площадок ТКО, ед.</t>
    </r>
  </si>
  <si>
    <t>Количество мероприятий, направленных на повышение безопасности дорожного движения, ед.</t>
  </si>
  <si>
    <t>Противопожарное опахивание населенных пунктов Скребловского СП, кв.м. Количество обустроенных пожарных водоемов, ед. Количество мероприятий по обеспечению безопасности людей на водных объектах, ед. Количество мероприятий по противодействию экстремизму и профилактике терроризма, ед.</t>
  </si>
  <si>
    <t>на период 2024 год</t>
  </si>
  <si>
    <t>Количество мероприятий по реализации областного закона от 15.01.2018 № 3-оз, ед. Количество мероприятий по реализации областного закона от 28.12.2018 года № 147-оз, ед. Количество обустроенных площадок ТКО, ед.</t>
  </si>
  <si>
    <t>Отраслевой проект "Развитие и приведение в нормативное состояние автомобильных дорог общего пользования"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</si>
  <si>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</si>
  <si>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Комплекс процессных мероприятий "Поддержание устойчивой работы и развитие коммунальной и инженерной инфраструктуры"</t>
  </si>
  <si>
    <t>Количество построенных объектов культуры, ед; количество отремонтированных объектов культуры, ед</t>
  </si>
  <si>
    <t>Обустройство пешеходных дорожек на территории общего пользования местного значения в п. Скреблово: от д. № 36 до д. № 35 и от д. № 11 до автобусной остановки</t>
  </si>
  <si>
    <t xml:space="preserve">Благоустройство территории у Дома культуры в п. Межозерный </t>
  </si>
  <si>
    <t>Расходы на мероприятия по капитальному ремонту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</si>
</sst>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164" fontId="15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3"/>
  <sheetViews>
    <sheetView topLeftCell="A35" zoomScaleNormal="100" workbookViewId="0">
      <selection activeCell="E37" sqref="E37"/>
    </sheetView>
  </sheetViews>
  <sheetFormatPr defaultRowHeight="15" x14ac:dyDescent="0.25"/>
  <cols>
    <col min="1" max="1" width="39.5703125" customWidth="1"/>
    <col min="2" max="2" width="10.5703125" style="16" customWidth="1"/>
    <col min="3" max="3" width="12.7109375" customWidth="1"/>
    <col min="4" max="4" width="13.85546875" customWidth="1"/>
    <col min="5" max="5" width="14" customWidth="1"/>
    <col min="6" max="6" width="12.85546875" customWidth="1"/>
    <col min="7" max="7" width="13.85546875" customWidth="1"/>
    <col min="8" max="8" width="10.140625" customWidth="1"/>
    <col min="9" max="10" width="14.42578125" customWidth="1"/>
    <col min="11" max="11" width="14.140625" customWidth="1"/>
    <col min="12" max="12" width="11.5703125" hidden="1" customWidth="1"/>
    <col min="13" max="13" width="0" hidden="1" customWidth="1"/>
  </cols>
  <sheetData>
    <row r="2" spans="1:11" x14ac:dyDescent="0.25">
      <c r="K2" s="26" t="s">
        <v>0</v>
      </c>
    </row>
    <row r="3" spans="1:11" x14ac:dyDescent="0.25">
      <c r="K3" s="26" t="s">
        <v>1</v>
      </c>
    </row>
    <row r="4" spans="1:11" ht="15.75" x14ac:dyDescent="0.25">
      <c r="A4" s="1"/>
    </row>
    <row r="5" spans="1:11" ht="18.75" x14ac:dyDescent="0.3">
      <c r="A5" s="49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8.75" x14ac:dyDescent="0.3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75" x14ac:dyDescent="0.3">
      <c r="A7" s="49" t="s">
        <v>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8.75" x14ac:dyDescent="0.3">
      <c r="A8" s="49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25">
      <c r="A9" s="2"/>
    </row>
    <row r="10" spans="1:11" ht="21.75" customHeight="1" x14ac:dyDescent="0.25">
      <c r="A10" s="52" t="s">
        <v>74</v>
      </c>
      <c r="B10" s="52" t="s">
        <v>6</v>
      </c>
      <c r="C10" s="52" t="s">
        <v>7</v>
      </c>
      <c r="D10" s="52"/>
      <c r="E10" s="52"/>
      <c r="F10" s="52"/>
      <c r="G10" s="52"/>
      <c r="H10" s="52"/>
      <c r="I10" s="53" t="s">
        <v>8</v>
      </c>
      <c r="J10" s="53" t="s">
        <v>9</v>
      </c>
      <c r="K10" s="53" t="s">
        <v>75</v>
      </c>
    </row>
    <row r="11" spans="1:11" x14ac:dyDescent="0.25">
      <c r="A11" s="52"/>
      <c r="B11" s="52"/>
      <c r="C11" s="53" t="s">
        <v>10</v>
      </c>
      <c r="D11" s="53" t="s">
        <v>11</v>
      </c>
      <c r="E11" s="53"/>
      <c r="F11" s="53"/>
      <c r="G11" s="53"/>
      <c r="H11" s="53"/>
      <c r="I11" s="53"/>
      <c r="J11" s="53"/>
      <c r="K11" s="53"/>
    </row>
    <row r="12" spans="1:11" ht="51.75" customHeight="1" x14ac:dyDescent="0.25">
      <c r="A12" s="52"/>
      <c r="B12" s="52"/>
      <c r="C12" s="53"/>
      <c r="D12" s="10" t="s">
        <v>76</v>
      </c>
      <c r="E12" s="10" t="s">
        <v>77</v>
      </c>
      <c r="F12" s="10" t="s">
        <v>12</v>
      </c>
      <c r="G12" s="10" t="s">
        <v>13</v>
      </c>
      <c r="H12" s="10" t="s">
        <v>78</v>
      </c>
      <c r="I12" s="53"/>
      <c r="J12" s="53"/>
      <c r="K12" s="53"/>
    </row>
    <row r="13" spans="1:11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</row>
    <row r="14" spans="1:11" ht="18.75" customHeight="1" x14ac:dyDescent="0.25">
      <c r="A14" s="85" t="s">
        <v>4</v>
      </c>
      <c r="B14" s="13">
        <v>2022</v>
      </c>
      <c r="C14" s="12">
        <f>C18+C27+C33+C39+C46+C58+C64+C76+C91+C100+C112+C130+C145</f>
        <v>70941.409500000009</v>
      </c>
      <c r="D14" s="12">
        <f t="shared" ref="D14:F14" si="0">D18+D27+D33+D39+D46+D58+D64+D76+D91+D100+D112+D130+D145</f>
        <v>31021.045980000003</v>
      </c>
      <c r="E14" s="12"/>
      <c r="F14" s="12">
        <f t="shared" si="0"/>
        <v>39920.363519999999</v>
      </c>
      <c r="G14" s="13"/>
      <c r="H14" s="13"/>
      <c r="I14" s="15"/>
      <c r="J14" s="86"/>
      <c r="K14" s="86"/>
    </row>
    <row r="15" spans="1:11" ht="18.75" customHeight="1" x14ac:dyDescent="0.25">
      <c r="A15" s="85"/>
      <c r="B15" s="13">
        <v>2023</v>
      </c>
      <c r="C15" s="12">
        <f>C19+C28+C34+C40+C47+C59+C65+C77+C92+C101+C113+C131+C146</f>
        <v>24463.524919999996</v>
      </c>
      <c r="D15" s="12">
        <f t="shared" ref="D15:F15" si="1">D19+D28+D34+D40+D47+D59+D65+D77+D92+D101+D113+D131+D146</f>
        <v>13922.140079999999</v>
      </c>
      <c r="E15" s="12"/>
      <c r="F15" s="12">
        <f t="shared" si="1"/>
        <v>10541.384840000001</v>
      </c>
      <c r="G15" s="13"/>
      <c r="H15" s="13"/>
      <c r="I15" s="15"/>
      <c r="J15" s="86"/>
      <c r="K15" s="86"/>
    </row>
    <row r="16" spans="1:11" ht="21" customHeight="1" x14ac:dyDescent="0.25">
      <c r="A16" s="27" t="s">
        <v>14</v>
      </c>
      <c r="B16" s="13" t="s">
        <v>79</v>
      </c>
      <c r="C16" s="12">
        <f>SUM(C14:C15)</f>
        <v>95404.934420000005</v>
      </c>
      <c r="D16" s="12">
        <f t="shared" ref="D16:F16" si="2">SUM(D14:D15)</f>
        <v>44943.18606</v>
      </c>
      <c r="E16" s="12"/>
      <c r="F16" s="12">
        <f t="shared" si="2"/>
        <v>50461.748359999998</v>
      </c>
      <c r="G16" s="13"/>
      <c r="H16" s="13"/>
      <c r="I16" s="15"/>
      <c r="J16" s="15"/>
      <c r="K16" s="15"/>
    </row>
    <row r="17" spans="1:13" x14ac:dyDescent="0.25">
      <c r="A17" s="77" t="s">
        <v>16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3" ht="15" customHeight="1" x14ac:dyDescent="0.25">
      <c r="A18" s="87" t="s">
        <v>17</v>
      </c>
      <c r="B18" s="13">
        <v>2022</v>
      </c>
      <c r="C18" s="12">
        <f>C21+C24</f>
        <v>32446.451560000001</v>
      </c>
      <c r="D18" s="12">
        <f t="shared" ref="D18:F18" si="3">D21+D24</f>
        <v>324.5</v>
      </c>
      <c r="E18" s="12"/>
      <c r="F18" s="12">
        <f t="shared" si="3"/>
        <v>32121.951560000001</v>
      </c>
      <c r="G18" s="13"/>
      <c r="H18" s="13"/>
      <c r="I18" s="54" t="s">
        <v>18</v>
      </c>
      <c r="J18" s="54" t="s">
        <v>19</v>
      </c>
      <c r="K18" s="54" t="s">
        <v>19</v>
      </c>
    </row>
    <row r="19" spans="1:13" ht="15" customHeight="1" x14ac:dyDescent="0.25">
      <c r="A19" s="88"/>
      <c r="B19" s="13">
        <v>2023</v>
      </c>
      <c r="C19" s="12">
        <f>C22+C25</f>
        <v>0</v>
      </c>
      <c r="D19" s="12">
        <f t="shared" ref="D19:F19" si="4">D22+D25</f>
        <v>0</v>
      </c>
      <c r="E19" s="12"/>
      <c r="F19" s="12">
        <f t="shared" si="4"/>
        <v>0</v>
      </c>
      <c r="G19" s="13"/>
      <c r="H19" s="13"/>
      <c r="I19" s="55"/>
      <c r="J19" s="55"/>
      <c r="K19" s="55"/>
    </row>
    <row r="20" spans="1:13" ht="15" customHeight="1" x14ac:dyDescent="0.25">
      <c r="A20" s="89"/>
      <c r="B20" s="13" t="s">
        <v>79</v>
      </c>
      <c r="C20" s="12">
        <f>SUM(C18:C19)</f>
        <v>32446.451560000001</v>
      </c>
      <c r="D20" s="12">
        <f t="shared" ref="D20:F20" si="5">SUM(D18:D19)</f>
        <v>324.5</v>
      </c>
      <c r="E20" s="12"/>
      <c r="F20" s="12">
        <f t="shared" si="5"/>
        <v>32121.951560000001</v>
      </c>
      <c r="G20" s="13"/>
      <c r="H20" s="13"/>
      <c r="I20" s="55"/>
      <c r="J20" s="55"/>
      <c r="K20" s="55"/>
    </row>
    <row r="21" spans="1:13" ht="13.5" customHeight="1" x14ac:dyDescent="0.25">
      <c r="A21" s="78" t="s">
        <v>20</v>
      </c>
      <c r="B21" s="15">
        <v>2022</v>
      </c>
      <c r="C21" s="14">
        <v>16031.936900000001</v>
      </c>
      <c r="D21" s="14">
        <v>160.33690000000001</v>
      </c>
      <c r="E21" s="14"/>
      <c r="F21" s="14">
        <v>15871.6</v>
      </c>
      <c r="G21" s="15"/>
      <c r="H21" s="15"/>
      <c r="I21" s="55"/>
      <c r="J21" s="55"/>
      <c r="K21" s="55"/>
    </row>
    <row r="22" spans="1:13" ht="13.5" customHeight="1" x14ac:dyDescent="0.25">
      <c r="A22" s="78"/>
      <c r="B22" s="15">
        <v>2023</v>
      </c>
      <c r="C22" s="14">
        <v>0</v>
      </c>
      <c r="D22" s="14">
        <v>0</v>
      </c>
      <c r="E22" s="14"/>
      <c r="F22" s="14">
        <v>0</v>
      </c>
      <c r="G22" s="15"/>
      <c r="H22" s="15"/>
      <c r="I22" s="55"/>
      <c r="J22" s="55"/>
      <c r="K22" s="55"/>
    </row>
    <row r="23" spans="1:13" ht="13.5" customHeight="1" x14ac:dyDescent="0.25">
      <c r="A23" s="78"/>
      <c r="B23" s="15" t="s">
        <v>79</v>
      </c>
      <c r="C23" s="14">
        <f>SUM(C21:C22)</f>
        <v>16031.936900000001</v>
      </c>
      <c r="D23" s="14">
        <f t="shared" ref="D23:F23" si="6">SUM(D21:D22)</f>
        <v>160.33690000000001</v>
      </c>
      <c r="E23" s="14"/>
      <c r="F23" s="14">
        <f t="shared" si="6"/>
        <v>15871.6</v>
      </c>
      <c r="G23" s="15"/>
      <c r="H23" s="15"/>
      <c r="I23" s="55"/>
      <c r="J23" s="55"/>
      <c r="K23" s="55"/>
    </row>
    <row r="24" spans="1:13" ht="19.5" customHeight="1" x14ac:dyDescent="0.25">
      <c r="A24" s="78" t="s">
        <v>21</v>
      </c>
      <c r="B24" s="15">
        <v>2022</v>
      </c>
      <c r="C24" s="14">
        <v>16414.514660000001</v>
      </c>
      <c r="D24" s="14">
        <v>164.16309999999999</v>
      </c>
      <c r="E24" s="14"/>
      <c r="F24" s="14">
        <v>16250.351559999999</v>
      </c>
      <c r="G24" s="15"/>
      <c r="H24" s="15"/>
      <c r="I24" s="55"/>
      <c r="J24" s="55"/>
      <c r="K24" s="55"/>
    </row>
    <row r="25" spans="1:13" ht="19.5" customHeight="1" x14ac:dyDescent="0.25">
      <c r="A25" s="78"/>
      <c r="B25" s="15">
        <v>2023</v>
      </c>
      <c r="C25" s="14">
        <v>0</v>
      </c>
      <c r="D25" s="14">
        <v>0</v>
      </c>
      <c r="E25" s="14"/>
      <c r="F25" s="14">
        <v>0</v>
      </c>
      <c r="G25" s="15"/>
      <c r="H25" s="15"/>
      <c r="I25" s="55"/>
      <c r="J25" s="55"/>
      <c r="K25" s="55"/>
    </row>
    <row r="26" spans="1:13" ht="19.5" customHeight="1" x14ac:dyDescent="0.25">
      <c r="A26" s="78"/>
      <c r="B26" s="15" t="s">
        <v>79</v>
      </c>
      <c r="C26" s="14">
        <f>SUM(C24:C25)</f>
        <v>16414.514660000001</v>
      </c>
      <c r="D26" s="14">
        <f t="shared" ref="D26:F26" si="7">SUM(D24:D25)</f>
        <v>164.16309999999999</v>
      </c>
      <c r="E26" s="14"/>
      <c r="F26" s="14">
        <f t="shared" si="7"/>
        <v>16250.351559999999</v>
      </c>
      <c r="G26" s="15"/>
      <c r="H26" s="15"/>
      <c r="I26" s="56"/>
      <c r="J26" s="56"/>
      <c r="K26" s="56"/>
      <c r="L26" s="11">
        <f>C23+C26</f>
        <v>32446.451560000001</v>
      </c>
      <c r="M26" s="11">
        <f>L26-C20</f>
        <v>0</v>
      </c>
    </row>
    <row r="27" spans="1:13" ht="17.25" customHeight="1" x14ac:dyDescent="0.25">
      <c r="A27" s="79" t="s">
        <v>25</v>
      </c>
      <c r="B27" s="13">
        <v>2022</v>
      </c>
      <c r="C27" s="12">
        <f>C30</f>
        <v>1405.0611200000001</v>
      </c>
      <c r="D27" s="12">
        <f t="shared" ref="D27:F27" si="8">D30</f>
        <v>140.50613000000001</v>
      </c>
      <c r="E27" s="12"/>
      <c r="F27" s="12">
        <f t="shared" si="8"/>
        <v>1264.5549900000001</v>
      </c>
      <c r="G27" s="4"/>
      <c r="H27" s="4"/>
      <c r="I27" s="54" t="s">
        <v>26</v>
      </c>
      <c r="J27" s="54" t="s">
        <v>19</v>
      </c>
      <c r="K27" s="54" t="s">
        <v>19</v>
      </c>
    </row>
    <row r="28" spans="1:13" ht="17.25" customHeight="1" x14ac:dyDescent="0.25">
      <c r="A28" s="80"/>
      <c r="B28" s="13">
        <v>2023</v>
      </c>
      <c r="C28" s="12">
        <f>C31</f>
        <v>973.24315000000001</v>
      </c>
      <c r="D28" s="12">
        <f t="shared" ref="D28:F28" si="9">D31</f>
        <v>97.324309999999997</v>
      </c>
      <c r="E28" s="12"/>
      <c r="F28" s="12">
        <f t="shared" si="9"/>
        <v>875.91884000000005</v>
      </c>
      <c r="G28" s="4"/>
      <c r="H28" s="4"/>
      <c r="I28" s="55"/>
      <c r="J28" s="55"/>
      <c r="K28" s="55"/>
    </row>
    <row r="29" spans="1:13" ht="17.25" customHeight="1" x14ac:dyDescent="0.25">
      <c r="A29" s="81"/>
      <c r="B29" s="13" t="s">
        <v>79</v>
      </c>
      <c r="C29" s="12">
        <f>SUM(C27:C28)</f>
        <v>2378.3042700000001</v>
      </c>
      <c r="D29" s="12">
        <f t="shared" ref="D29:F29" si="10">SUM(D27:D28)</f>
        <v>237.83044000000001</v>
      </c>
      <c r="E29" s="12"/>
      <c r="F29" s="12">
        <f t="shared" si="10"/>
        <v>2140.4738299999999</v>
      </c>
      <c r="G29" s="4"/>
      <c r="H29" s="4"/>
      <c r="I29" s="55"/>
      <c r="J29" s="55"/>
      <c r="K29" s="55"/>
    </row>
    <row r="30" spans="1:13" ht="17.25" customHeight="1" x14ac:dyDescent="0.25">
      <c r="A30" s="82" t="s">
        <v>27</v>
      </c>
      <c r="B30" s="15">
        <v>2022</v>
      </c>
      <c r="C30" s="14">
        <v>1405.0611200000001</v>
      </c>
      <c r="D30" s="14">
        <v>140.50613000000001</v>
      </c>
      <c r="E30" s="14"/>
      <c r="F30" s="14">
        <v>1264.5549900000001</v>
      </c>
      <c r="G30" s="7"/>
      <c r="H30" s="7"/>
      <c r="I30" s="55"/>
      <c r="J30" s="55"/>
      <c r="K30" s="55"/>
    </row>
    <row r="31" spans="1:13" ht="17.25" customHeight="1" x14ac:dyDescent="0.25">
      <c r="A31" s="83"/>
      <c r="B31" s="15">
        <v>2023</v>
      </c>
      <c r="C31" s="14">
        <v>973.24315000000001</v>
      </c>
      <c r="D31" s="14">
        <v>97.324309999999997</v>
      </c>
      <c r="E31" s="14"/>
      <c r="F31" s="14">
        <v>875.91884000000005</v>
      </c>
      <c r="G31" s="7"/>
      <c r="H31" s="7"/>
      <c r="I31" s="55"/>
      <c r="J31" s="55"/>
      <c r="K31" s="55"/>
    </row>
    <row r="32" spans="1:13" ht="17.25" customHeight="1" x14ac:dyDescent="0.25">
      <c r="A32" s="84"/>
      <c r="B32" s="15" t="s">
        <v>79</v>
      </c>
      <c r="C32" s="14">
        <f>SUM(C30:C31)</f>
        <v>2378.3042700000001</v>
      </c>
      <c r="D32" s="14">
        <f t="shared" ref="D32:F32" si="11">SUM(D30:D31)</f>
        <v>237.83044000000001</v>
      </c>
      <c r="E32" s="14"/>
      <c r="F32" s="14">
        <f t="shared" si="11"/>
        <v>2140.4738299999999</v>
      </c>
      <c r="G32" s="7"/>
      <c r="H32" s="7"/>
      <c r="I32" s="56"/>
      <c r="J32" s="56"/>
      <c r="K32" s="56"/>
    </row>
    <row r="33" spans="1:11" ht="12.75" customHeight="1" x14ac:dyDescent="0.25">
      <c r="A33" s="79" t="s">
        <v>29</v>
      </c>
      <c r="B33" s="4">
        <v>2022</v>
      </c>
      <c r="C33" s="12">
        <v>0</v>
      </c>
      <c r="D33" s="12">
        <v>0</v>
      </c>
      <c r="E33" s="12"/>
      <c r="F33" s="12">
        <v>0</v>
      </c>
      <c r="G33" s="7"/>
      <c r="H33" s="7"/>
      <c r="I33" s="54" t="s">
        <v>30</v>
      </c>
      <c r="J33" s="54" t="s">
        <v>19</v>
      </c>
      <c r="K33" s="54" t="s">
        <v>19</v>
      </c>
    </row>
    <row r="34" spans="1:11" ht="12.75" customHeight="1" x14ac:dyDescent="0.25">
      <c r="A34" s="80"/>
      <c r="B34" s="4">
        <v>2023</v>
      </c>
      <c r="C34" s="12">
        <f>C37</f>
        <v>5864.4025499999998</v>
      </c>
      <c r="D34" s="12">
        <f t="shared" ref="D34:F34" si="12">D37</f>
        <v>586.44025999999997</v>
      </c>
      <c r="E34" s="12"/>
      <c r="F34" s="12">
        <f t="shared" si="12"/>
        <v>5277.9622900000004</v>
      </c>
      <c r="G34" s="7"/>
      <c r="H34" s="7"/>
      <c r="I34" s="55"/>
      <c r="J34" s="55"/>
      <c r="K34" s="55"/>
    </row>
    <row r="35" spans="1:11" ht="12.75" customHeight="1" x14ac:dyDescent="0.25">
      <c r="A35" s="81"/>
      <c r="B35" s="4" t="s">
        <v>79</v>
      </c>
      <c r="C35" s="12">
        <f>SUM(C33:C34)</f>
        <v>5864.4025499999998</v>
      </c>
      <c r="D35" s="12">
        <f t="shared" ref="D35:F35" si="13">SUM(D33:D34)</f>
        <v>586.44025999999997</v>
      </c>
      <c r="E35" s="12"/>
      <c r="F35" s="12">
        <f t="shared" si="13"/>
        <v>5277.9622900000004</v>
      </c>
      <c r="G35" s="7"/>
      <c r="H35" s="7"/>
      <c r="I35" s="55"/>
      <c r="J35" s="55"/>
      <c r="K35" s="55"/>
    </row>
    <row r="36" spans="1:11" s="19" customFormat="1" ht="21" customHeight="1" x14ac:dyDescent="0.25">
      <c r="A36" s="78" t="s">
        <v>31</v>
      </c>
      <c r="B36" s="18">
        <v>2022</v>
      </c>
      <c r="C36" s="14">
        <v>0</v>
      </c>
      <c r="D36" s="14">
        <v>0</v>
      </c>
      <c r="E36" s="14"/>
      <c r="F36" s="14"/>
      <c r="G36" s="18"/>
      <c r="H36" s="18"/>
      <c r="I36" s="55"/>
      <c r="J36" s="55"/>
      <c r="K36" s="55"/>
    </row>
    <row r="37" spans="1:11" s="19" customFormat="1" ht="21" customHeight="1" x14ac:dyDescent="0.25">
      <c r="A37" s="78"/>
      <c r="B37" s="18">
        <v>2023</v>
      </c>
      <c r="C37" s="14">
        <v>5864.4025499999998</v>
      </c>
      <c r="D37" s="14">
        <v>586.44025999999997</v>
      </c>
      <c r="E37" s="14"/>
      <c r="F37" s="14">
        <v>5277.9622900000004</v>
      </c>
      <c r="G37" s="18"/>
      <c r="H37" s="18"/>
      <c r="I37" s="55"/>
      <c r="J37" s="55"/>
      <c r="K37" s="55"/>
    </row>
    <row r="38" spans="1:11" s="19" customFormat="1" ht="21" customHeight="1" x14ac:dyDescent="0.25">
      <c r="A38" s="78"/>
      <c r="B38" s="18" t="s">
        <v>79</v>
      </c>
      <c r="C38" s="14">
        <f>SUM(C36:C37)</f>
        <v>5864.4025499999998</v>
      </c>
      <c r="D38" s="14">
        <f t="shared" ref="D38:F38" si="14">SUM(D36:D37)</f>
        <v>586.44025999999997</v>
      </c>
      <c r="E38" s="14"/>
      <c r="F38" s="14">
        <f t="shared" si="14"/>
        <v>5277.9622900000004</v>
      </c>
      <c r="G38" s="18"/>
      <c r="H38" s="18"/>
      <c r="I38" s="56"/>
      <c r="J38" s="56"/>
      <c r="K38" s="56"/>
    </row>
    <row r="39" spans="1:11" s="17" customFormat="1" ht="13.5" customHeight="1" x14ac:dyDescent="0.25">
      <c r="A39" s="77" t="s">
        <v>32</v>
      </c>
      <c r="B39" s="13">
        <v>2022</v>
      </c>
      <c r="C39" s="12">
        <v>0</v>
      </c>
      <c r="D39" s="12">
        <v>0</v>
      </c>
      <c r="E39" s="12"/>
      <c r="F39" s="12">
        <v>0</v>
      </c>
      <c r="G39" s="20"/>
      <c r="H39" s="15"/>
      <c r="I39" s="54" t="s">
        <v>23</v>
      </c>
      <c r="J39" s="54" t="s">
        <v>19</v>
      </c>
      <c r="K39" s="54" t="s">
        <v>19</v>
      </c>
    </row>
    <row r="40" spans="1:11" s="17" customFormat="1" ht="13.5" customHeight="1" x14ac:dyDescent="0.25">
      <c r="A40" s="77"/>
      <c r="B40" s="13">
        <v>2023</v>
      </c>
      <c r="C40" s="12">
        <v>0</v>
      </c>
      <c r="D40" s="12">
        <v>0</v>
      </c>
      <c r="E40" s="12"/>
      <c r="F40" s="12">
        <v>0</v>
      </c>
      <c r="G40" s="20"/>
      <c r="H40" s="15"/>
      <c r="I40" s="55"/>
      <c r="J40" s="55"/>
      <c r="K40" s="55"/>
    </row>
    <row r="41" spans="1:11" s="17" customFormat="1" ht="13.5" customHeight="1" x14ac:dyDescent="0.25">
      <c r="A41" s="77"/>
      <c r="B41" s="13" t="s">
        <v>79</v>
      </c>
      <c r="C41" s="12">
        <f>SUM(C39:C40)</f>
        <v>0</v>
      </c>
      <c r="D41" s="12">
        <f t="shared" ref="D41:F41" si="15">SUM(D39:D40)</f>
        <v>0</v>
      </c>
      <c r="E41" s="12"/>
      <c r="F41" s="12">
        <f t="shared" si="15"/>
        <v>0</v>
      </c>
      <c r="G41" s="13"/>
      <c r="H41" s="15"/>
      <c r="I41" s="55"/>
      <c r="J41" s="55"/>
      <c r="K41" s="55"/>
    </row>
    <row r="42" spans="1:11" ht="13.5" customHeight="1" x14ac:dyDescent="0.25">
      <c r="A42" s="73" t="s">
        <v>24</v>
      </c>
      <c r="B42" s="7">
        <v>2022</v>
      </c>
      <c r="C42" s="14">
        <v>0</v>
      </c>
      <c r="D42" s="14">
        <v>0</v>
      </c>
      <c r="E42" s="14"/>
      <c r="F42" s="14">
        <v>0</v>
      </c>
      <c r="G42" s="8"/>
      <c r="H42" s="7"/>
      <c r="I42" s="55"/>
      <c r="J42" s="55"/>
      <c r="K42" s="55"/>
    </row>
    <row r="43" spans="1:11" ht="13.5" customHeight="1" x14ac:dyDescent="0.25">
      <c r="A43" s="74"/>
      <c r="B43" s="7">
        <v>2023</v>
      </c>
      <c r="C43" s="14">
        <v>0</v>
      </c>
      <c r="D43" s="14">
        <v>0</v>
      </c>
      <c r="E43" s="14"/>
      <c r="F43" s="14">
        <v>0</v>
      </c>
      <c r="G43" s="8"/>
      <c r="H43" s="7"/>
      <c r="I43" s="55"/>
      <c r="J43" s="55"/>
      <c r="K43" s="55"/>
    </row>
    <row r="44" spans="1:11" ht="13.5" customHeight="1" x14ac:dyDescent="0.25">
      <c r="A44" s="75"/>
      <c r="B44" s="7" t="s">
        <v>79</v>
      </c>
      <c r="C44" s="14">
        <f>SUM(C42:C43)</f>
        <v>0</v>
      </c>
      <c r="D44" s="14">
        <f t="shared" ref="D44:F44" si="16">SUM(D42:D43)</f>
        <v>0</v>
      </c>
      <c r="E44" s="14"/>
      <c r="F44" s="14">
        <f t="shared" si="16"/>
        <v>0</v>
      </c>
      <c r="G44" s="7"/>
      <c r="H44" s="7"/>
      <c r="I44" s="56"/>
      <c r="J44" s="56"/>
      <c r="K44" s="56"/>
    </row>
    <row r="45" spans="1:11" ht="15.75" x14ac:dyDescent="0.25">
      <c r="A45" s="76" t="s">
        <v>33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1:11" ht="18" customHeight="1" x14ac:dyDescent="0.25">
      <c r="A46" s="70" t="s">
        <v>34</v>
      </c>
      <c r="B46" s="13">
        <v>2022</v>
      </c>
      <c r="C46" s="12">
        <f>C49+C52+C55</f>
        <v>5280.8133900000003</v>
      </c>
      <c r="D46" s="12">
        <f>D49+D52+D55</f>
        <v>5280.8133900000003</v>
      </c>
      <c r="E46" s="4"/>
      <c r="F46" s="4"/>
      <c r="G46" s="4"/>
      <c r="H46" s="4"/>
      <c r="I46" s="54" t="s">
        <v>80</v>
      </c>
      <c r="J46" s="54" t="s">
        <v>19</v>
      </c>
      <c r="K46" s="54" t="s">
        <v>35</v>
      </c>
    </row>
    <row r="47" spans="1:11" ht="18" customHeight="1" x14ac:dyDescent="0.25">
      <c r="A47" s="71"/>
      <c r="B47" s="13">
        <v>2023</v>
      </c>
      <c r="C47" s="12">
        <f>C50+C53+C56</f>
        <v>5015.0539699999999</v>
      </c>
      <c r="D47" s="12">
        <f>D50+D53+D56</f>
        <v>5015.0539699999999</v>
      </c>
      <c r="E47" s="4"/>
      <c r="F47" s="4"/>
      <c r="G47" s="4"/>
      <c r="H47" s="4"/>
      <c r="I47" s="55"/>
      <c r="J47" s="55"/>
      <c r="K47" s="55"/>
    </row>
    <row r="48" spans="1:11" ht="18" customHeight="1" x14ac:dyDescent="0.25">
      <c r="A48" s="72"/>
      <c r="B48" s="13" t="s">
        <v>79</v>
      </c>
      <c r="C48" s="12">
        <f>SUM(C46:C47)</f>
        <v>10295.86736</v>
      </c>
      <c r="D48" s="12">
        <f>SUM(D46:D47)</f>
        <v>10295.86736</v>
      </c>
      <c r="E48" s="4"/>
      <c r="F48" s="4"/>
      <c r="G48" s="4"/>
      <c r="H48" s="4"/>
      <c r="I48" s="55"/>
      <c r="J48" s="55"/>
      <c r="K48" s="55"/>
    </row>
    <row r="49" spans="1:13" ht="14.25" customHeight="1" x14ac:dyDescent="0.25">
      <c r="A49" s="67" t="s">
        <v>36</v>
      </c>
      <c r="B49" s="15">
        <v>2022</v>
      </c>
      <c r="C49" s="14">
        <v>4407.9708000000001</v>
      </c>
      <c r="D49" s="14">
        <v>4407.9708000000001</v>
      </c>
      <c r="E49" s="4"/>
      <c r="F49" s="4"/>
      <c r="G49" s="4"/>
      <c r="H49" s="4"/>
      <c r="I49" s="55"/>
      <c r="J49" s="55"/>
      <c r="K49" s="55"/>
    </row>
    <row r="50" spans="1:13" ht="14.25" customHeight="1" x14ac:dyDescent="0.25">
      <c r="A50" s="68"/>
      <c r="B50" s="15">
        <v>2023</v>
      </c>
      <c r="C50" s="14">
        <v>4095.7078200000001</v>
      </c>
      <c r="D50" s="14">
        <v>4095.7078200000001</v>
      </c>
      <c r="E50" s="4"/>
      <c r="F50" s="4"/>
      <c r="G50" s="4"/>
      <c r="H50" s="4"/>
      <c r="I50" s="55"/>
      <c r="J50" s="55"/>
      <c r="K50" s="55"/>
    </row>
    <row r="51" spans="1:13" ht="14.25" customHeight="1" x14ac:dyDescent="0.25">
      <c r="A51" s="69"/>
      <c r="B51" s="15" t="s">
        <v>79</v>
      </c>
      <c r="C51" s="14">
        <f>SUM(C49:C50)</f>
        <v>8503.6786200000006</v>
      </c>
      <c r="D51" s="14">
        <f>SUM(D49:D50)</f>
        <v>8503.6786200000006</v>
      </c>
      <c r="E51" s="4"/>
      <c r="F51" s="4"/>
      <c r="G51" s="4"/>
      <c r="H51" s="4"/>
      <c r="I51" s="55"/>
      <c r="J51" s="55"/>
      <c r="K51" s="55"/>
    </row>
    <row r="52" spans="1:13" ht="15" customHeight="1" x14ac:dyDescent="0.25">
      <c r="A52" s="67" t="s">
        <v>37</v>
      </c>
      <c r="B52" s="15">
        <v>2022</v>
      </c>
      <c r="C52" s="14">
        <v>752.84258999999997</v>
      </c>
      <c r="D52" s="14">
        <v>752.84258999999997</v>
      </c>
      <c r="E52" s="7"/>
      <c r="F52" s="7"/>
      <c r="G52" s="7"/>
      <c r="H52" s="7"/>
      <c r="I52" s="55"/>
      <c r="J52" s="55"/>
      <c r="K52" s="55"/>
    </row>
    <row r="53" spans="1:13" ht="15" customHeight="1" x14ac:dyDescent="0.25">
      <c r="A53" s="68"/>
      <c r="B53" s="15">
        <v>2023</v>
      </c>
      <c r="C53" s="14">
        <v>719.37545</v>
      </c>
      <c r="D53" s="14">
        <v>719.37545</v>
      </c>
      <c r="E53" s="4"/>
      <c r="F53" s="4"/>
      <c r="G53" s="4"/>
      <c r="H53" s="4"/>
      <c r="I53" s="55"/>
      <c r="J53" s="55"/>
      <c r="K53" s="55"/>
    </row>
    <row r="54" spans="1:13" ht="15" customHeight="1" x14ac:dyDescent="0.25">
      <c r="A54" s="69"/>
      <c r="B54" s="15" t="s">
        <v>79</v>
      </c>
      <c r="C54" s="14">
        <f>SUM(C52:C53)</f>
        <v>1472.21804</v>
      </c>
      <c r="D54" s="14">
        <f>SUM(D52:D53)</f>
        <v>1472.21804</v>
      </c>
      <c r="E54" s="7"/>
      <c r="F54" s="7"/>
      <c r="G54" s="7"/>
      <c r="H54" s="7"/>
      <c r="I54" s="55"/>
      <c r="J54" s="55"/>
      <c r="K54" s="55"/>
    </row>
    <row r="55" spans="1:13" ht="16.5" customHeight="1" x14ac:dyDescent="0.25">
      <c r="A55" s="67" t="s">
        <v>38</v>
      </c>
      <c r="B55" s="15">
        <v>2022</v>
      </c>
      <c r="C55" s="14">
        <v>120</v>
      </c>
      <c r="D55" s="14">
        <v>120</v>
      </c>
      <c r="E55" s="7"/>
      <c r="F55" s="7"/>
      <c r="G55" s="7"/>
      <c r="H55" s="7"/>
      <c r="I55" s="55"/>
      <c r="J55" s="55"/>
      <c r="K55" s="55"/>
    </row>
    <row r="56" spans="1:13" ht="16.5" customHeight="1" x14ac:dyDescent="0.25">
      <c r="A56" s="68"/>
      <c r="B56" s="15">
        <v>2023</v>
      </c>
      <c r="C56" s="14">
        <v>199.97069999999999</v>
      </c>
      <c r="D56" s="14">
        <v>199.97069999999999</v>
      </c>
      <c r="E56" s="7"/>
      <c r="F56" s="7"/>
      <c r="G56" s="7"/>
      <c r="H56" s="7"/>
      <c r="I56" s="55"/>
      <c r="J56" s="55"/>
      <c r="K56" s="55"/>
    </row>
    <row r="57" spans="1:13" ht="16.5" customHeight="1" x14ac:dyDescent="0.25">
      <c r="A57" s="69"/>
      <c r="B57" s="15" t="s">
        <v>79</v>
      </c>
      <c r="C57" s="14">
        <f>SUM(C55:C56)</f>
        <v>319.97069999999997</v>
      </c>
      <c r="D57" s="14">
        <f>SUM(D55:D56)</f>
        <v>319.97069999999997</v>
      </c>
      <c r="E57" s="7"/>
      <c r="F57" s="7"/>
      <c r="G57" s="7"/>
      <c r="H57" s="7"/>
      <c r="I57" s="56"/>
      <c r="J57" s="56"/>
      <c r="K57" s="56"/>
      <c r="L57" s="11">
        <f>C51+C54+C57</f>
        <v>10295.86736</v>
      </c>
      <c r="M57" s="11">
        <f>L57-C48</f>
        <v>0</v>
      </c>
    </row>
    <row r="58" spans="1:13" ht="19.5" customHeight="1" x14ac:dyDescent="0.25">
      <c r="A58" s="70" t="s">
        <v>39</v>
      </c>
      <c r="B58" s="13">
        <v>2022</v>
      </c>
      <c r="C58" s="12">
        <f>C61</f>
        <v>1721.6</v>
      </c>
      <c r="D58" s="12">
        <f t="shared" ref="D58:F58" si="17">D61</f>
        <v>860.8</v>
      </c>
      <c r="E58" s="12"/>
      <c r="F58" s="12">
        <f t="shared" si="17"/>
        <v>860.8</v>
      </c>
      <c r="G58" s="7"/>
      <c r="H58" s="7"/>
      <c r="I58" s="54" t="s">
        <v>40</v>
      </c>
      <c r="J58" s="54" t="s">
        <v>19</v>
      </c>
      <c r="K58" s="54" t="s">
        <v>19</v>
      </c>
    </row>
    <row r="59" spans="1:13" ht="19.5" customHeight="1" x14ac:dyDescent="0.25">
      <c r="A59" s="71"/>
      <c r="B59" s="13">
        <v>2023</v>
      </c>
      <c r="C59" s="12">
        <f>C62</f>
        <v>1932.8074200000001</v>
      </c>
      <c r="D59" s="12">
        <f t="shared" ref="D59:F59" si="18">D62</f>
        <v>966.40371000000005</v>
      </c>
      <c r="E59" s="12"/>
      <c r="F59" s="12">
        <f t="shared" si="18"/>
        <v>966.40371000000005</v>
      </c>
      <c r="G59" s="7"/>
      <c r="H59" s="7"/>
      <c r="I59" s="55"/>
      <c r="J59" s="55"/>
      <c r="K59" s="55"/>
    </row>
    <row r="60" spans="1:13" ht="19.5" customHeight="1" x14ac:dyDescent="0.25">
      <c r="A60" s="72"/>
      <c r="B60" s="13" t="s">
        <v>79</v>
      </c>
      <c r="C60" s="12">
        <f>SUM(C58:C59)</f>
        <v>3654.40742</v>
      </c>
      <c r="D60" s="12">
        <f t="shared" ref="D60:F60" si="19">SUM(D58:D59)</f>
        <v>1827.20371</v>
      </c>
      <c r="E60" s="12"/>
      <c r="F60" s="12">
        <f t="shared" si="19"/>
        <v>1827.20371</v>
      </c>
      <c r="G60" s="7"/>
      <c r="H60" s="7"/>
      <c r="I60" s="55"/>
      <c r="J60" s="55"/>
      <c r="K60" s="55"/>
    </row>
    <row r="61" spans="1:13" ht="36" customHeight="1" x14ac:dyDescent="0.25">
      <c r="A61" s="67" t="s">
        <v>89</v>
      </c>
      <c r="B61" s="15">
        <v>2022</v>
      </c>
      <c r="C61" s="14">
        <v>1721.6</v>
      </c>
      <c r="D61" s="14">
        <v>860.8</v>
      </c>
      <c r="E61" s="14"/>
      <c r="F61" s="14">
        <v>860.8</v>
      </c>
      <c r="G61" s="7"/>
      <c r="H61" s="7"/>
      <c r="I61" s="55"/>
      <c r="J61" s="55"/>
      <c r="K61" s="55"/>
    </row>
    <row r="62" spans="1:13" ht="36" customHeight="1" x14ac:dyDescent="0.25">
      <c r="A62" s="68"/>
      <c r="B62" s="15">
        <v>2023</v>
      </c>
      <c r="C62" s="14">
        <v>1932.8074200000001</v>
      </c>
      <c r="D62" s="14">
        <v>966.40371000000005</v>
      </c>
      <c r="E62" s="14"/>
      <c r="F62" s="14">
        <v>966.40371000000005</v>
      </c>
      <c r="G62" s="7"/>
      <c r="H62" s="7"/>
      <c r="I62" s="55"/>
      <c r="J62" s="55"/>
      <c r="K62" s="55"/>
    </row>
    <row r="63" spans="1:13" ht="36" customHeight="1" x14ac:dyDescent="0.25">
      <c r="A63" s="69"/>
      <c r="B63" s="15" t="s">
        <v>79</v>
      </c>
      <c r="C63" s="14">
        <f>SUM(C61:C62)</f>
        <v>3654.40742</v>
      </c>
      <c r="D63" s="14">
        <f t="shared" ref="D63:F63" si="20">SUM(D61:D62)</f>
        <v>1827.20371</v>
      </c>
      <c r="E63" s="14"/>
      <c r="F63" s="14">
        <f t="shared" si="20"/>
        <v>1827.20371</v>
      </c>
      <c r="G63" s="7"/>
      <c r="H63" s="7"/>
      <c r="I63" s="56"/>
      <c r="J63" s="56"/>
      <c r="K63" s="56"/>
    </row>
    <row r="64" spans="1:13" ht="19.5" customHeight="1" x14ac:dyDescent="0.25">
      <c r="A64" s="57" t="s">
        <v>42</v>
      </c>
      <c r="B64" s="13">
        <v>2022</v>
      </c>
      <c r="C64" s="22">
        <f>C67+C70+C73</f>
        <v>2549.3000999999999</v>
      </c>
      <c r="D64" s="22">
        <f t="shared" ref="D64:F64" si="21">D67+D70+D73</f>
        <v>454.34312999999997</v>
      </c>
      <c r="E64" s="22"/>
      <c r="F64" s="22">
        <f t="shared" si="21"/>
        <v>2094.9569700000002</v>
      </c>
      <c r="G64" s="7"/>
      <c r="H64" s="7"/>
      <c r="I64" s="64" t="s">
        <v>81</v>
      </c>
      <c r="J64" s="64" t="s">
        <v>19</v>
      </c>
      <c r="K64" s="64" t="s">
        <v>19</v>
      </c>
    </row>
    <row r="65" spans="1:13" ht="19.5" customHeight="1" x14ac:dyDescent="0.25">
      <c r="A65" s="57"/>
      <c r="B65" s="13">
        <v>2023</v>
      </c>
      <c r="C65" s="22">
        <f>C68+C71+C74</f>
        <v>0</v>
      </c>
      <c r="D65" s="22">
        <f t="shared" ref="D65:F65" si="22">D68+D71+D74</f>
        <v>0</v>
      </c>
      <c r="E65" s="22"/>
      <c r="F65" s="22">
        <f t="shared" si="22"/>
        <v>0</v>
      </c>
      <c r="G65" s="7"/>
      <c r="H65" s="7"/>
      <c r="I65" s="65"/>
      <c r="J65" s="65"/>
      <c r="K65" s="65"/>
    </row>
    <row r="66" spans="1:13" ht="19.5" customHeight="1" x14ac:dyDescent="0.25">
      <c r="A66" s="57"/>
      <c r="B66" s="13" t="s">
        <v>79</v>
      </c>
      <c r="C66" s="22">
        <f>SUM(C64:C65)</f>
        <v>2549.3000999999999</v>
      </c>
      <c r="D66" s="22">
        <f t="shared" ref="D66:F66" si="23">SUM(D64:D65)</f>
        <v>454.34312999999997</v>
      </c>
      <c r="E66" s="22"/>
      <c r="F66" s="22">
        <f t="shared" si="23"/>
        <v>2094.9569700000002</v>
      </c>
      <c r="G66" s="7"/>
      <c r="H66" s="7"/>
      <c r="I66" s="65"/>
      <c r="J66" s="65"/>
      <c r="K66" s="65"/>
    </row>
    <row r="67" spans="1:13" ht="15" customHeight="1" x14ac:dyDescent="0.25">
      <c r="A67" s="50" t="s">
        <v>43</v>
      </c>
      <c r="B67" s="15">
        <v>2022</v>
      </c>
      <c r="C67" s="24">
        <v>160</v>
      </c>
      <c r="D67" s="24">
        <v>160</v>
      </c>
      <c r="E67" s="23"/>
      <c r="F67" s="23"/>
      <c r="G67" s="7"/>
      <c r="H67" s="7"/>
      <c r="I67" s="65"/>
      <c r="J67" s="65"/>
      <c r="K67" s="65"/>
    </row>
    <row r="68" spans="1:13" ht="15" customHeight="1" x14ac:dyDescent="0.25">
      <c r="A68" s="50"/>
      <c r="B68" s="15">
        <v>2023</v>
      </c>
      <c r="C68" s="24">
        <v>0</v>
      </c>
      <c r="D68" s="24">
        <v>0</v>
      </c>
      <c r="E68" s="23"/>
      <c r="F68" s="23"/>
      <c r="G68" s="7"/>
      <c r="H68" s="7"/>
      <c r="I68" s="65"/>
      <c r="J68" s="65"/>
      <c r="K68" s="65"/>
    </row>
    <row r="69" spans="1:13" ht="15" customHeight="1" x14ac:dyDescent="0.25">
      <c r="A69" s="50"/>
      <c r="B69" s="15" t="s">
        <v>79</v>
      </c>
      <c r="C69" s="24">
        <f>SUM(C67:C68)</f>
        <v>160</v>
      </c>
      <c r="D69" s="24">
        <f>SUM(D67:D68)</f>
        <v>160</v>
      </c>
      <c r="E69" s="23"/>
      <c r="F69" s="23"/>
      <c r="G69" s="7"/>
      <c r="H69" s="7"/>
      <c r="I69" s="65"/>
      <c r="J69" s="65"/>
      <c r="K69" s="65"/>
    </row>
    <row r="70" spans="1:13" ht="17.25" customHeight="1" x14ac:dyDescent="0.25">
      <c r="A70" s="50" t="s">
        <v>44</v>
      </c>
      <c r="B70" s="15">
        <v>2022</v>
      </c>
      <c r="C70" s="23">
        <v>59</v>
      </c>
      <c r="D70" s="23">
        <v>59</v>
      </c>
      <c r="E70" s="23"/>
      <c r="F70" s="23"/>
      <c r="G70" s="7"/>
      <c r="H70" s="7"/>
      <c r="I70" s="65"/>
      <c r="J70" s="65"/>
      <c r="K70" s="65"/>
    </row>
    <row r="71" spans="1:13" ht="17.25" customHeight="1" x14ac:dyDescent="0.25">
      <c r="A71" s="50"/>
      <c r="B71" s="15">
        <v>2023</v>
      </c>
      <c r="C71" s="24">
        <v>0</v>
      </c>
      <c r="D71" s="24">
        <v>0</v>
      </c>
      <c r="E71" s="23"/>
      <c r="F71" s="23"/>
      <c r="G71" s="7"/>
      <c r="H71" s="7"/>
      <c r="I71" s="65"/>
      <c r="J71" s="65"/>
      <c r="K71" s="65"/>
    </row>
    <row r="72" spans="1:13" ht="17.25" customHeight="1" x14ac:dyDescent="0.25">
      <c r="A72" s="50"/>
      <c r="B72" s="15" t="s">
        <v>79</v>
      </c>
      <c r="C72" s="23">
        <f>SUM(C70:C71)</f>
        <v>59</v>
      </c>
      <c r="D72" s="23">
        <f>SUM(D70:D71)</f>
        <v>59</v>
      </c>
      <c r="E72" s="23"/>
      <c r="F72" s="23"/>
      <c r="G72" s="7"/>
      <c r="H72" s="7"/>
      <c r="I72" s="65"/>
      <c r="J72" s="65"/>
      <c r="K72" s="65"/>
    </row>
    <row r="73" spans="1:13" ht="18" customHeight="1" x14ac:dyDescent="0.25">
      <c r="A73" s="50" t="s">
        <v>45</v>
      </c>
      <c r="B73" s="15">
        <v>2022</v>
      </c>
      <c r="C73" s="23">
        <v>2330.3000999999999</v>
      </c>
      <c r="D73" s="23">
        <v>235.34313</v>
      </c>
      <c r="E73" s="23"/>
      <c r="F73" s="23">
        <v>2094.9569700000002</v>
      </c>
      <c r="G73" s="7"/>
      <c r="H73" s="7"/>
      <c r="I73" s="65"/>
      <c r="J73" s="65"/>
      <c r="K73" s="65"/>
    </row>
    <row r="74" spans="1:13" ht="18" customHeight="1" x14ac:dyDescent="0.25">
      <c r="A74" s="50"/>
      <c r="B74" s="15">
        <v>2023</v>
      </c>
      <c r="C74" s="23">
        <v>0</v>
      </c>
      <c r="D74" s="23">
        <v>0</v>
      </c>
      <c r="E74" s="23"/>
      <c r="F74" s="23">
        <v>0</v>
      </c>
      <c r="G74" s="7"/>
      <c r="H74" s="7"/>
      <c r="I74" s="65"/>
      <c r="J74" s="65"/>
      <c r="K74" s="65"/>
    </row>
    <row r="75" spans="1:13" ht="18" customHeight="1" x14ac:dyDescent="0.25">
      <c r="A75" s="50"/>
      <c r="B75" s="15" t="s">
        <v>79</v>
      </c>
      <c r="C75" s="23">
        <f>SUM(C73:C74)</f>
        <v>2330.3000999999999</v>
      </c>
      <c r="D75" s="23">
        <f t="shared" ref="D75:F75" si="24">SUM(D73:D74)</f>
        <v>235.34313</v>
      </c>
      <c r="E75" s="23"/>
      <c r="F75" s="23">
        <f t="shared" si="24"/>
        <v>2094.9569700000002</v>
      </c>
      <c r="G75" s="7"/>
      <c r="H75" s="7"/>
      <c r="I75" s="66"/>
      <c r="J75" s="66"/>
      <c r="K75" s="66"/>
      <c r="L75" s="11">
        <f>C69+C72+C75</f>
        <v>2549.3000999999999</v>
      </c>
      <c r="M75" s="11">
        <f>L75-C66</f>
        <v>0</v>
      </c>
    </row>
    <row r="76" spans="1:13" ht="18.75" customHeight="1" x14ac:dyDescent="0.25">
      <c r="A76" s="57" t="s">
        <v>46</v>
      </c>
      <c r="B76" s="13">
        <v>2022</v>
      </c>
      <c r="C76" s="12">
        <f>C79+C82+C85+C88</f>
        <v>3232.7731499999995</v>
      </c>
      <c r="D76" s="12">
        <f>D79+D82+D85+D88</f>
        <v>3232.7731499999995</v>
      </c>
      <c r="E76" s="15"/>
      <c r="F76" s="15"/>
      <c r="G76" s="15"/>
      <c r="H76" s="15"/>
      <c r="I76" s="54" t="s">
        <v>82</v>
      </c>
      <c r="J76" s="54" t="s">
        <v>19</v>
      </c>
      <c r="K76" s="54" t="s">
        <v>19</v>
      </c>
    </row>
    <row r="77" spans="1:13" ht="18.75" customHeight="1" x14ac:dyDescent="0.25">
      <c r="A77" s="57"/>
      <c r="B77" s="13">
        <v>2023</v>
      </c>
      <c r="C77" s="12">
        <f>C80+C83+C86+C89</f>
        <v>3578.5438599999998</v>
      </c>
      <c r="D77" s="12">
        <f>D80+D83+D86+D89</f>
        <v>3578.5438599999998</v>
      </c>
      <c r="E77" s="15"/>
      <c r="F77" s="15"/>
      <c r="G77" s="15"/>
      <c r="H77" s="15"/>
      <c r="I77" s="55"/>
      <c r="J77" s="55"/>
      <c r="K77" s="55"/>
    </row>
    <row r="78" spans="1:13" ht="18.75" customHeight="1" x14ac:dyDescent="0.25">
      <c r="A78" s="57"/>
      <c r="B78" s="13" t="s">
        <v>79</v>
      </c>
      <c r="C78" s="12">
        <f>SUM(C76:C77)</f>
        <v>6811.3170099999988</v>
      </c>
      <c r="D78" s="12">
        <f>SUM(D76:D77)</f>
        <v>6811.3170099999988</v>
      </c>
      <c r="E78" s="15"/>
      <c r="F78" s="15"/>
      <c r="G78" s="15"/>
      <c r="H78" s="15"/>
      <c r="I78" s="55"/>
      <c r="J78" s="55"/>
      <c r="K78" s="55"/>
    </row>
    <row r="79" spans="1:13" ht="18" customHeight="1" x14ac:dyDescent="0.25">
      <c r="A79" s="50" t="s">
        <v>47</v>
      </c>
      <c r="B79" s="15">
        <v>2022</v>
      </c>
      <c r="C79" s="14">
        <v>1919.0835099999999</v>
      </c>
      <c r="D79" s="14">
        <v>1919.0835099999999</v>
      </c>
      <c r="E79" s="15"/>
      <c r="F79" s="15"/>
      <c r="G79" s="15"/>
      <c r="H79" s="15"/>
      <c r="I79" s="55"/>
      <c r="J79" s="55"/>
      <c r="K79" s="55"/>
    </row>
    <row r="80" spans="1:13" ht="18" customHeight="1" x14ac:dyDescent="0.25">
      <c r="A80" s="50"/>
      <c r="B80" s="15">
        <v>2023</v>
      </c>
      <c r="C80" s="14">
        <v>2162.8852099999999</v>
      </c>
      <c r="D80" s="14">
        <v>2162.8852099999999</v>
      </c>
      <c r="E80" s="15"/>
      <c r="F80" s="15"/>
      <c r="G80" s="15"/>
      <c r="H80" s="15"/>
      <c r="I80" s="55"/>
      <c r="J80" s="55"/>
      <c r="K80" s="55"/>
    </row>
    <row r="81" spans="1:13" ht="18" customHeight="1" x14ac:dyDescent="0.25">
      <c r="A81" s="50"/>
      <c r="B81" s="15" t="s">
        <v>79</v>
      </c>
      <c r="C81" s="14">
        <f>SUM(C79:C80)</f>
        <v>4081.9687199999998</v>
      </c>
      <c r="D81" s="14">
        <f>SUM(D79:D80)</f>
        <v>4081.9687199999998</v>
      </c>
      <c r="E81" s="15"/>
      <c r="F81" s="15"/>
      <c r="G81" s="15"/>
      <c r="H81" s="15"/>
      <c r="I81" s="55"/>
      <c r="J81" s="55"/>
      <c r="K81" s="55"/>
    </row>
    <row r="82" spans="1:13" ht="16.5" customHeight="1" x14ac:dyDescent="0.25">
      <c r="A82" s="50" t="s">
        <v>48</v>
      </c>
      <c r="B82" s="15">
        <v>2022</v>
      </c>
      <c r="C82" s="14">
        <v>35.1</v>
      </c>
      <c r="D82" s="14">
        <v>35.1</v>
      </c>
      <c r="E82" s="15"/>
      <c r="F82" s="15"/>
      <c r="G82" s="15"/>
      <c r="H82" s="15"/>
      <c r="I82" s="55"/>
      <c r="J82" s="55"/>
      <c r="K82" s="55"/>
    </row>
    <row r="83" spans="1:13" ht="16.5" customHeight="1" x14ac:dyDescent="0.25">
      <c r="A83" s="50"/>
      <c r="B83" s="15">
        <v>2023</v>
      </c>
      <c r="C83" s="14">
        <v>406.2</v>
      </c>
      <c r="D83" s="14">
        <v>406.2</v>
      </c>
      <c r="E83" s="15"/>
      <c r="F83" s="15"/>
      <c r="G83" s="15"/>
      <c r="H83" s="15"/>
      <c r="I83" s="55"/>
      <c r="J83" s="55"/>
      <c r="K83" s="55"/>
    </row>
    <row r="84" spans="1:13" ht="16.5" customHeight="1" x14ac:dyDescent="0.25">
      <c r="A84" s="50"/>
      <c r="B84" s="15" t="s">
        <v>79</v>
      </c>
      <c r="C84" s="14">
        <f>SUM(C82:C83)</f>
        <v>441.3</v>
      </c>
      <c r="D84" s="14">
        <f>SUM(D82:D83)</f>
        <v>441.3</v>
      </c>
      <c r="E84" s="15"/>
      <c r="F84" s="15"/>
      <c r="G84" s="15"/>
      <c r="H84" s="15"/>
      <c r="I84" s="55"/>
      <c r="J84" s="55"/>
      <c r="K84" s="55"/>
    </row>
    <row r="85" spans="1:13" ht="17.25" customHeight="1" x14ac:dyDescent="0.25">
      <c r="A85" s="50" t="s">
        <v>49</v>
      </c>
      <c r="B85" s="15">
        <v>2022</v>
      </c>
      <c r="C85" s="14">
        <v>1242.69964</v>
      </c>
      <c r="D85" s="14">
        <v>1242.69964</v>
      </c>
      <c r="E85" s="15"/>
      <c r="F85" s="15"/>
      <c r="G85" s="15"/>
      <c r="H85" s="15"/>
      <c r="I85" s="55"/>
      <c r="J85" s="55"/>
      <c r="K85" s="55"/>
    </row>
    <row r="86" spans="1:13" ht="17.25" customHeight="1" x14ac:dyDescent="0.25">
      <c r="A86" s="50"/>
      <c r="B86" s="15">
        <v>2023</v>
      </c>
      <c r="C86" s="14">
        <v>944.78237000000001</v>
      </c>
      <c r="D86" s="14">
        <v>944.78237000000001</v>
      </c>
      <c r="E86" s="15"/>
      <c r="F86" s="15"/>
      <c r="G86" s="15"/>
      <c r="H86" s="15"/>
      <c r="I86" s="55"/>
      <c r="J86" s="55"/>
      <c r="K86" s="55"/>
    </row>
    <row r="87" spans="1:13" ht="17.25" customHeight="1" x14ac:dyDescent="0.25">
      <c r="A87" s="50"/>
      <c r="B87" s="15" t="s">
        <v>79</v>
      </c>
      <c r="C87" s="14">
        <f>SUM(C85:C86)</f>
        <v>2187.4820100000002</v>
      </c>
      <c r="D87" s="14">
        <f>SUM(D85:D86)</f>
        <v>2187.4820100000002</v>
      </c>
      <c r="E87" s="15"/>
      <c r="F87" s="15"/>
      <c r="G87" s="15"/>
      <c r="H87" s="15"/>
      <c r="I87" s="55"/>
      <c r="J87" s="55"/>
      <c r="K87" s="55"/>
    </row>
    <row r="88" spans="1:13" ht="17.25" customHeight="1" x14ac:dyDescent="0.25">
      <c r="A88" s="50" t="s">
        <v>50</v>
      </c>
      <c r="B88" s="15">
        <v>2022</v>
      </c>
      <c r="C88" s="14">
        <v>35.89</v>
      </c>
      <c r="D88" s="14">
        <v>35.89</v>
      </c>
      <c r="E88" s="15"/>
      <c r="F88" s="15"/>
      <c r="G88" s="15"/>
      <c r="H88" s="15"/>
      <c r="I88" s="55"/>
      <c r="J88" s="55"/>
      <c r="K88" s="55"/>
    </row>
    <row r="89" spans="1:13" ht="17.25" customHeight="1" x14ac:dyDescent="0.25">
      <c r="A89" s="50"/>
      <c r="B89" s="15">
        <v>2023</v>
      </c>
      <c r="C89" s="14">
        <v>64.676280000000006</v>
      </c>
      <c r="D89" s="14">
        <v>64.676280000000006</v>
      </c>
      <c r="E89" s="15"/>
      <c r="F89" s="15"/>
      <c r="G89" s="15"/>
      <c r="H89" s="15"/>
      <c r="I89" s="55"/>
      <c r="J89" s="55"/>
      <c r="K89" s="55"/>
    </row>
    <row r="90" spans="1:13" ht="17.25" customHeight="1" x14ac:dyDescent="0.25">
      <c r="A90" s="50"/>
      <c r="B90" s="15" t="s">
        <v>79</v>
      </c>
      <c r="C90" s="14">
        <f>SUM(C88:C89)</f>
        <v>100.56628000000001</v>
      </c>
      <c r="D90" s="14">
        <f>SUM(D88:D89)</f>
        <v>100.56628000000001</v>
      </c>
      <c r="E90" s="15"/>
      <c r="F90" s="15"/>
      <c r="G90" s="15"/>
      <c r="H90" s="15"/>
      <c r="I90" s="56"/>
      <c r="J90" s="56"/>
      <c r="K90" s="56"/>
      <c r="L90" s="11">
        <f>C81+C84+C87+C90</f>
        <v>6811.3170099999998</v>
      </c>
      <c r="M90" s="11">
        <f>L90-C78</f>
        <v>0</v>
      </c>
    </row>
    <row r="91" spans="1:13" ht="18.75" customHeight="1" x14ac:dyDescent="0.25">
      <c r="A91" s="57" t="s">
        <v>51</v>
      </c>
      <c r="B91" s="13">
        <v>2022</v>
      </c>
      <c r="C91" s="12">
        <f>C94+C97</f>
        <v>140.04225</v>
      </c>
      <c r="D91" s="12">
        <f>D94+D97</f>
        <v>140.04225</v>
      </c>
      <c r="E91" s="15"/>
      <c r="F91" s="15"/>
      <c r="G91" s="15"/>
      <c r="H91" s="15"/>
      <c r="I91" s="51"/>
      <c r="J91" s="54" t="s">
        <v>19</v>
      </c>
      <c r="K91" s="54" t="s">
        <v>19</v>
      </c>
    </row>
    <row r="92" spans="1:13" ht="18.75" customHeight="1" x14ac:dyDescent="0.25">
      <c r="A92" s="57"/>
      <c r="B92" s="13">
        <v>2023</v>
      </c>
      <c r="C92" s="12">
        <f>C95+C98</f>
        <v>56.708269999999999</v>
      </c>
      <c r="D92" s="12">
        <f>D95+D98</f>
        <v>56.708269999999999</v>
      </c>
      <c r="E92" s="15"/>
      <c r="F92" s="15"/>
      <c r="G92" s="15"/>
      <c r="H92" s="15"/>
      <c r="I92" s="51"/>
      <c r="J92" s="55"/>
      <c r="K92" s="55"/>
    </row>
    <row r="93" spans="1:13" ht="18.75" customHeight="1" x14ac:dyDescent="0.25">
      <c r="A93" s="57"/>
      <c r="B93" s="13" t="s">
        <v>79</v>
      </c>
      <c r="C93" s="12">
        <f>SUM(C91:C92)</f>
        <v>196.75051999999999</v>
      </c>
      <c r="D93" s="12">
        <f>SUM(D91:D92)</f>
        <v>196.75051999999999</v>
      </c>
      <c r="E93" s="15"/>
      <c r="F93" s="15"/>
      <c r="G93" s="15"/>
      <c r="H93" s="15"/>
      <c r="I93" s="51"/>
      <c r="J93" s="55"/>
      <c r="K93" s="55"/>
    </row>
    <row r="94" spans="1:13" ht="16.5" customHeight="1" x14ac:dyDescent="0.25">
      <c r="A94" s="50" t="s">
        <v>52</v>
      </c>
      <c r="B94" s="15">
        <v>2022</v>
      </c>
      <c r="C94" s="14">
        <v>98.875600000000006</v>
      </c>
      <c r="D94" s="14">
        <v>98.875600000000006</v>
      </c>
      <c r="E94" s="15"/>
      <c r="F94" s="15"/>
      <c r="G94" s="15"/>
      <c r="H94" s="15"/>
      <c r="I94" s="63"/>
      <c r="J94" s="55"/>
      <c r="K94" s="55"/>
    </row>
    <row r="95" spans="1:13" ht="16.5" customHeight="1" x14ac:dyDescent="0.25">
      <c r="A95" s="50"/>
      <c r="B95" s="15">
        <v>2023</v>
      </c>
      <c r="C95" s="14">
        <v>0</v>
      </c>
      <c r="D95" s="14">
        <v>0</v>
      </c>
      <c r="E95" s="15"/>
      <c r="F95" s="15"/>
      <c r="G95" s="15"/>
      <c r="H95" s="15"/>
      <c r="I95" s="63"/>
      <c r="J95" s="55"/>
      <c r="K95" s="55"/>
    </row>
    <row r="96" spans="1:13" ht="16.5" customHeight="1" x14ac:dyDescent="0.25">
      <c r="A96" s="50"/>
      <c r="B96" s="15" t="s">
        <v>79</v>
      </c>
      <c r="C96" s="14">
        <f>SUM(C94:C95)</f>
        <v>98.875600000000006</v>
      </c>
      <c r="D96" s="14">
        <f>SUM(D94:D95)</f>
        <v>98.875600000000006</v>
      </c>
      <c r="E96" s="15"/>
      <c r="F96" s="15"/>
      <c r="G96" s="15"/>
      <c r="H96" s="15"/>
      <c r="I96" s="63"/>
      <c r="J96" s="55"/>
      <c r="K96" s="55"/>
    </row>
    <row r="97" spans="1:13" ht="18" customHeight="1" x14ac:dyDescent="0.25">
      <c r="A97" s="50" t="s">
        <v>53</v>
      </c>
      <c r="B97" s="15">
        <v>2022</v>
      </c>
      <c r="C97" s="14">
        <v>41.166649999999997</v>
      </c>
      <c r="D97" s="14">
        <v>41.166649999999997</v>
      </c>
      <c r="E97" s="15"/>
      <c r="F97" s="15"/>
      <c r="G97" s="15"/>
      <c r="H97" s="15"/>
      <c r="I97" s="51"/>
      <c r="J97" s="55"/>
      <c r="K97" s="55"/>
    </row>
    <row r="98" spans="1:13" ht="18" customHeight="1" x14ac:dyDescent="0.25">
      <c r="A98" s="50"/>
      <c r="B98" s="15">
        <v>2023</v>
      </c>
      <c r="C98" s="14">
        <v>56.708269999999999</v>
      </c>
      <c r="D98" s="14">
        <v>56.708269999999999</v>
      </c>
      <c r="E98" s="15"/>
      <c r="F98" s="15"/>
      <c r="G98" s="15"/>
      <c r="H98" s="15"/>
      <c r="I98" s="51"/>
      <c r="J98" s="55"/>
      <c r="K98" s="55"/>
    </row>
    <row r="99" spans="1:13" ht="18" customHeight="1" x14ac:dyDescent="0.25">
      <c r="A99" s="50"/>
      <c r="B99" s="15" t="s">
        <v>79</v>
      </c>
      <c r="C99" s="14">
        <f>SUM(C97:C98)</f>
        <v>97.874920000000003</v>
      </c>
      <c r="D99" s="14">
        <f>SUM(D97:D98)</f>
        <v>97.874920000000003</v>
      </c>
      <c r="E99" s="15"/>
      <c r="F99" s="15"/>
      <c r="G99" s="15"/>
      <c r="H99" s="15"/>
      <c r="I99" s="51"/>
      <c r="J99" s="56"/>
      <c r="K99" s="56"/>
      <c r="L99" s="11">
        <f>C96+C99</f>
        <v>196.75051999999999</v>
      </c>
      <c r="M99" s="11">
        <f>L99-C93</f>
        <v>0</v>
      </c>
    </row>
    <row r="100" spans="1:13" ht="60" customHeight="1" x14ac:dyDescent="0.25">
      <c r="A100" s="57" t="s">
        <v>54</v>
      </c>
      <c r="B100" s="13">
        <v>2022</v>
      </c>
      <c r="C100" s="12">
        <f>C103+C106+C109</f>
        <v>4089.08338</v>
      </c>
      <c r="D100" s="12">
        <f t="shared" ref="D100:F100" si="25">D103+D106+D109</f>
        <v>510.98338000000001</v>
      </c>
      <c r="E100" s="12"/>
      <c r="F100" s="12">
        <f t="shared" si="25"/>
        <v>3578.1000000000004</v>
      </c>
      <c r="G100" s="15"/>
      <c r="H100" s="15"/>
      <c r="I100" s="54" t="s">
        <v>83</v>
      </c>
      <c r="J100" s="54" t="s">
        <v>19</v>
      </c>
      <c r="K100" s="54" t="s">
        <v>19</v>
      </c>
    </row>
    <row r="101" spans="1:13" ht="60" customHeight="1" x14ac:dyDescent="0.25">
      <c r="A101" s="57"/>
      <c r="B101" s="13">
        <v>2023</v>
      </c>
      <c r="C101" s="12">
        <f>C104+C107+C110</f>
        <v>4004.8800300000003</v>
      </c>
      <c r="D101" s="12">
        <f t="shared" ref="D101:F101" si="26">D104+D107+D110</f>
        <v>583.7800299999999</v>
      </c>
      <c r="E101" s="12"/>
      <c r="F101" s="12">
        <f t="shared" si="26"/>
        <v>3421.1000000000004</v>
      </c>
      <c r="G101" s="15"/>
      <c r="H101" s="15"/>
      <c r="I101" s="55"/>
      <c r="J101" s="55"/>
      <c r="K101" s="55"/>
    </row>
    <row r="102" spans="1:13" ht="60" customHeight="1" x14ac:dyDescent="0.25">
      <c r="A102" s="57"/>
      <c r="B102" s="13" t="s">
        <v>79</v>
      </c>
      <c r="C102" s="12">
        <f>SUM(C100:C101)</f>
        <v>8093.9634100000003</v>
      </c>
      <c r="D102" s="12">
        <f t="shared" ref="D102:F102" si="27">SUM(D100:D101)</f>
        <v>1094.76341</v>
      </c>
      <c r="E102" s="12"/>
      <c r="F102" s="12">
        <f t="shared" si="27"/>
        <v>6999.2000000000007</v>
      </c>
      <c r="G102" s="15"/>
      <c r="H102" s="15"/>
      <c r="I102" s="56"/>
      <c r="J102" s="55"/>
      <c r="K102" s="55"/>
    </row>
    <row r="103" spans="1:13" ht="53.25" customHeight="1" x14ac:dyDescent="0.25">
      <c r="A103" s="50" t="s">
        <v>55</v>
      </c>
      <c r="B103" s="15">
        <v>2022</v>
      </c>
      <c r="C103" s="14">
        <v>1232.6351999999999</v>
      </c>
      <c r="D103" s="14">
        <v>177.73519999999999</v>
      </c>
      <c r="E103" s="14"/>
      <c r="F103" s="14">
        <v>1054.9000000000001</v>
      </c>
      <c r="G103" s="15"/>
      <c r="H103" s="15"/>
      <c r="I103" s="62" t="s">
        <v>56</v>
      </c>
      <c r="J103" s="55"/>
      <c r="K103" s="55"/>
    </row>
    <row r="104" spans="1:13" ht="29.25" customHeight="1" x14ac:dyDescent="0.25">
      <c r="A104" s="50"/>
      <c r="B104" s="15">
        <v>2023</v>
      </c>
      <c r="C104" s="14">
        <v>1316.69272</v>
      </c>
      <c r="D104" s="14">
        <v>266.29271999999997</v>
      </c>
      <c r="E104" s="14"/>
      <c r="F104" s="14">
        <v>1050.4000000000001</v>
      </c>
      <c r="G104" s="15"/>
      <c r="H104" s="15"/>
      <c r="I104" s="62"/>
      <c r="J104" s="55"/>
      <c r="K104" s="55"/>
    </row>
    <row r="105" spans="1:13" ht="33.75" customHeight="1" x14ac:dyDescent="0.25">
      <c r="A105" s="50"/>
      <c r="B105" s="15" t="s">
        <v>79</v>
      </c>
      <c r="C105" s="14">
        <f>SUM(C103:C104)</f>
        <v>2549.3279199999997</v>
      </c>
      <c r="D105" s="14">
        <f t="shared" ref="D105:F105" si="28">SUM(D103:D104)</f>
        <v>444.02791999999999</v>
      </c>
      <c r="E105" s="14"/>
      <c r="F105" s="14">
        <f t="shared" si="28"/>
        <v>2105.3000000000002</v>
      </c>
      <c r="G105" s="15"/>
      <c r="H105" s="15"/>
      <c r="I105" s="62"/>
      <c r="J105" s="55"/>
      <c r="K105" s="55"/>
    </row>
    <row r="106" spans="1:13" ht="38.25" customHeight="1" x14ac:dyDescent="0.25">
      <c r="A106" s="50" t="s">
        <v>57</v>
      </c>
      <c r="B106" s="15">
        <v>2022</v>
      </c>
      <c r="C106" s="14">
        <v>1498.55342</v>
      </c>
      <c r="D106" s="14">
        <v>265.35342000000003</v>
      </c>
      <c r="E106" s="14"/>
      <c r="F106" s="14">
        <v>1233.2</v>
      </c>
      <c r="G106" s="15"/>
      <c r="H106" s="15"/>
      <c r="I106" s="62" t="s">
        <v>58</v>
      </c>
      <c r="J106" s="55"/>
      <c r="K106" s="55"/>
    </row>
    <row r="107" spans="1:13" ht="38.25" customHeight="1" x14ac:dyDescent="0.25">
      <c r="A107" s="50"/>
      <c r="B107" s="15">
        <v>2023</v>
      </c>
      <c r="C107" s="14">
        <v>1498.7136</v>
      </c>
      <c r="D107" s="14">
        <v>258.0136</v>
      </c>
      <c r="E107" s="14"/>
      <c r="F107" s="14">
        <v>1240.7</v>
      </c>
      <c r="G107" s="15"/>
      <c r="H107" s="15"/>
      <c r="I107" s="62"/>
      <c r="J107" s="55"/>
      <c r="K107" s="55"/>
    </row>
    <row r="108" spans="1:13" ht="38.25" customHeight="1" x14ac:dyDescent="0.25">
      <c r="A108" s="50"/>
      <c r="B108" s="15" t="s">
        <v>79</v>
      </c>
      <c r="C108" s="14">
        <f>SUM(C106:C107)</f>
        <v>2997.2670200000002</v>
      </c>
      <c r="D108" s="14">
        <f t="shared" ref="D108:F108" si="29">SUM(D106:D107)</f>
        <v>523.36702000000002</v>
      </c>
      <c r="E108" s="14"/>
      <c r="F108" s="14">
        <f t="shared" si="29"/>
        <v>2473.9</v>
      </c>
      <c r="G108" s="15"/>
      <c r="H108" s="15"/>
      <c r="I108" s="62"/>
      <c r="J108" s="55"/>
      <c r="K108" s="55"/>
    </row>
    <row r="109" spans="1:13" ht="18.75" customHeight="1" x14ac:dyDescent="0.25">
      <c r="A109" s="50" t="s">
        <v>59</v>
      </c>
      <c r="B109" s="15">
        <v>2022</v>
      </c>
      <c r="C109" s="14">
        <v>1357.8947599999999</v>
      </c>
      <c r="D109" s="14">
        <v>67.894760000000005</v>
      </c>
      <c r="E109" s="14"/>
      <c r="F109" s="14">
        <v>1290</v>
      </c>
      <c r="G109" s="15"/>
      <c r="H109" s="15"/>
      <c r="I109" s="61"/>
      <c r="J109" s="55"/>
      <c r="K109" s="55"/>
    </row>
    <row r="110" spans="1:13" ht="18.75" customHeight="1" x14ac:dyDescent="0.25">
      <c r="A110" s="50"/>
      <c r="B110" s="15">
        <v>2023</v>
      </c>
      <c r="C110" s="14">
        <v>1189.47371</v>
      </c>
      <c r="D110" s="14">
        <v>59.473709999999997</v>
      </c>
      <c r="E110" s="14"/>
      <c r="F110" s="14">
        <v>1130</v>
      </c>
      <c r="G110" s="15"/>
      <c r="H110" s="15"/>
      <c r="I110" s="61"/>
      <c r="J110" s="55"/>
      <c r="K110" s="55"/>
    </row>
    <row r="111" spans="1:13" ht="18.75" customHeight="1" x14ac:dyDescent="0.25">
      <c r="A111" s="50"/>
      <c r="B111" s="15" t="s">
        <v>79</v>
      </c>
      <c r="C111" s="14">
        <f>SUM(C109:C110)</f>
        <v>2547.3684699999999</v>
      </c>
      <c r="D111" s="14">
        <f t="shared" ref="D111:F111" si="30">SUM(D109:D110)</f>
        <v>127.36847</v>
      </c>
      <c r="E111" s="14"/>
      <c r="F111" s="14">
        <f t="shared" si="30"/>
        <v>2420</v>
      </c>
      <c r="G111" s="15"/>
      <c r="H111" s="15"/>
      <c r="I111" s="61"/>
      <c r="J111" s="56"/>
      <c r="K111" s="56"/>
      <c r="L111" s="11">
        <f>C105+C108+C111</f>
        <v>8093.9634100000003</v>
      </c>
      <c r="M111" s="11">
        <f>L111-C102</f>
        <v>0</v>
      </c>
    </row>
    <row r="112" spans="1:13" ht="22.5" customHeight="1" x14ac:dyDescent="0.25">
      <c r="A112" s="57" t="s">
        <v>60</v>
      </c>
      <c r="B112" s="13">
        <v>2022</v>
      </c>
      <c r="C112" s="12">
        <f>C115+C118+C121+C124+C127</f>
        <v>2401.4758000000002</v>
      </c>
      <c r="D112" s="12">
        <f>D115+D118+D121+D124+D127</f>
        <v>2401.4758000000002</v>
      </c>
      <c r="E112" s="13"/>
      <c r="F112" s="13"/>
      <c r="G112" s="13"/>
      <c r="H112" s="13"/>
      <c r="I112" s="54" t="s">
        <v>84</v>
      </c>
      <c r="J112" s="54" t="s">
        <v>19</v>
      </c>
      <c r="K112" s="54" t="s">
        <v>19</v>
      </c>
    </row>
    <row r="113" spans="1:11" ht="22.5" customHeight="1" x14ac:dyDescent="0.25">
      <c r="A113" s="57"/>
      <c r="B113" s="13">
        <v>2023</v>
      </c>
      <c r="C113" s="12">
        <f>C116+C119+C122+C125+C128</f>
        <v>2831.5856699999999</v>
      </c>
      <c r="D113" s="12">
        <f>D116+D119+D122+D125+D128</f>
        <v>2831.5856699999999</v>
      </c>
      <c r="E113" s="13"/>
      <c r="F113" s="13"/>
      <c r="G113" s="13"/>
      <c r="H113" s="13"/>
      <c r="I113" s="55"/>
      <c r="J113" s="55"/>
      <c r="K113" s="55"/>
    </row>
    <row r="114" spans="1:11" ht="22.5" customHeight="1" x14ac:dyDescent="0.25">
      <c r="A114" s="57"/>
      <c r="B114" s="13" t="s">
        <v>79</v>
      </c>
      <c r="C114" s="12">
        <f>SUM(C112:C113)</f>
        <v>5233.0614700000006</v>
      </c>
      <c r="D114" s="12">
        <f>SUM(D112:D113)</f>
        <v>5233.0614700000006</v>
      </c>
      <c r="E114" s="13"/>
      <c r="F114" s="13"/>
      <c r="G114" s="13"/>
      <c r="H114" s="13"/>
      <c r="I114" s="55"/>
      <c r="J114" s="55"/>
      <c r="K114" s="55"/>
    </row>
    <row r="115" spans="1:11" ht="18.75" customHeight="1" x14ac:dyDescent="0.25">
      <c r="A115" s="50" t="s">
        <v>61</v>
      </c>
      <c r="B115" s="15">
        <v>2022</v>
      </c>
      <c r="C115" s="14">
        <v>1064.3499999999999</v>
      </c>
      <c r="D115" s="14">
        <v>1064.3499999999999</v>
      </c>
      <c r="E115" s="15"/>
      <c r="F115" s="15"/>
      <c r="G115" s="15"/>
      <c r="H115" s="15"/>
      <c r="I115" s="55"/>
      <c r="J115" s="55"/>
      <c r="K115" s="55"/>
    </row>
    <row r="116" spans="1:11" ht="18.75" customHeight="1" x14ac:dyDescent="0.25">
      <c r="A116" s="50"/>
      <c r="B116" s="15">
        <v>2023</v>
      </c>
      <c r="C116" s="14">
        <v>1507.5</v>
      </c>
      <c r="D116" s="14">
        <v>1507.5</v>
      </c>
      <c r="E116" s="15"/>
      <c r="F116" s="15"/>
      <c r="G116" s="15"/>
      <c r="H116" s="15"/>
      <c r="I116" s="55"/>
      <c r="J116" s="55"/>
      <c r="K116" s="55"/>
    </row>
    <row r="117" spans="1:11" ht="18.75" customHeight="1" x14ac:dyDescent="0.25">
      <c r="A117" s="50"/>
      <c r="B117" s="15" t="s">
        <v>79</v>
      </c>
      <c r="C117" s="14">
        <f>SUM(C115:C116)</f>
        <v>2571.85</v>
      </c>
      <c r="D117" s="14">
        <f>SUM(D115:D116)</f>
        <v>2571.85</v>
      </c>
      <c r="E117" s="15"/>
      <c r="F117" s="15"/>
      <c r="G117" s="15"/>
      <c r="H117" s="15"/>
      <c r="I117" s="55"/>
      <c r="J117" s="55"/>
      <c r="K117" s="55"/>
    </row>
    <row r="118" spans="1:11" ht="20.25" customHeight="1" x14ac:dyDescent="0.25">
      <c r="A118" s="50" t="s">
        <v>62</v>
      </c>
      <c r="B118" s="15">
        <v>2022</v>
      </c>
      <c r="C118" s="14">
        <v>150</v>
      </c>
      <c r="D118" s="14">
        <v>150</v>
      </c>
      <c r="E118" s="15"/>
      <c r="F118" s="15"/>
      <c r="G118" s="15"/>
      <c r="H118" s="15"/>
      <c r="I118" s="55"/>
      <c r="J118" s="55"/>
      <c r="K118" s="55"/>
    </row>
    <row r="119" spans="1:11" ht="20.25" customHeight="1" x14ac:dyDescent="0.25">
      <c r="A119" s="50"/>
      <c r="B119" s="15">
        <v>2023</v>
      </c>
      <c r="C119" s="14">
        <v>150</v>
      </c>
      <c r="D119" s="14">
        <v>150</v>
      </c>
      <c r="E119" s="15"/>
      <c r="F119" s="15"/>
      <c r="G119" s="15"/>
      <c r="H119" s="15"/>
      <c r="I119" s="55"/>
      <c r="J119" s="55"/>
      <c r="K119" s="55"/>
    </row>
    <row r="120" spans="1:11" ht="20.25" customHeight="1" x14ac:dyDescent="0.25">
      <c r="A120" s="50"/>
      <c r="B120" s="15" t="s">
        <v>79</v>
      </c>
      <c r="C120" s="14">
        <f>SUM(C118:C119)</f>
        <v>300</v>
      </c>
      <c r="D120" s="14">
        <f>SUM(D118:D119)</f>
        <v>300</v>
      </c>
      <c r="E120" s="15"/>
      <c r="F120" s="15"/>
      <c r="G120" s="15"/>
      <c r="H120" s="15"/>
      <c r="I120" s="55"/>
      <c r="J120" s="55"/>
      <c r="K120" s="55"/>
    </row>
    <row r="121" spans="1:11" ht="18.75" customHeight="1" x14ac:dyDescent="0.25">
      <c r="A121" s="50" t="s">
        <v>63</v>
      </c>
      <c r="B121" s="15">
        <v>2022</v>
      </c>
      <c r="C121" s="14">
        <v>932.33043999999995</v>
      </c>
      <c r="D121" s="14">
        <v>932.33043999999995</v>
      </c>
      <c r="E121" s="15"/>
      <c r="F121" s="15"/>
      <c r="G121" s="15"/>
      <c r="H121" s="15"/>
      <c r="I121" s="55"/>
      <c r="J121" s="55"/>
      <c r="K121" s="55"/>
    </row>
    <row r="122" spans="1:11" ht="18.75" customHeight="1" x14ac:dyDescent="0.25">
      <c r="A122" s="50"/>
      <c r="B122" s="15">
        <v>2023</v>
      </c>
      <c r="C122" s="14">
        <v>1144.07339</v>
      </c>
      <c r="D122" s="14">
        <v>1144.07339</v>
      </c>
      <c r="E122" s="15"/>
      <c r="F122" s="15"/>
      <c r="G122" s="15"/>
      <c r="H122" s="15"/>
      <c r="I122" s="55"/>
      <c r="J122" s="55"/>
      <c r="K122" s="55"/>
    </row>
    <row r="123" spans="1:11" ht="18.75" customHeight="1" x14ac:dyDescent="0.25">
      <c r="A123" s="50"/>
      <c r="B123" s="15" t="s">
        <v>79</v>
      </c>
      <c r="C123" s="14">
        <f>SUM(C121:C122)</f>
        <v>2076.4038300000002</v>
      </c>
      <c r="D123" s="14">
        <f>SUM(D121:D122)</f>
        <v>2076.4038300000002</v>
      </c>
      <c r="E123" s="15"/>
      <c r="F123" s="15"/>
      <c r="G123" s="15"/>
      <c r="H123" s="15"/>
      <c r="I123" s="55"/>
      <c r="J123" s="55"/>
      <c r="K123" s="55"/>
    </row>
    <row r="124" spans="1:11" ht="24.75" customHeight="1" x14ac:dyDescent="0.25">
      <c r="A124" s="50" t="s">
        <v>64</v>
      </c>
      <c r="B124" s="15">
        <v>2022</v>
      </c>
      <c r="C124" s="14">
        <v>0</v>
      </c>
      <c r="D124" s="14">
        <v>0</v>
      </c>
      <c r="E124" s="15"/>
      <c r="F124" s="15"/>
      <c r="G124" s="15"/>
      <c r="H124" s="15"/>
      <c r="I124" s="55"/>
      <c r="J124" s="55"/>
      <c r="K124" s="55"/>
    </row>
    <row r="125" spans="1:11" ht="24.75" customHeight="1" x14ac:dyDescent="0.25">
      <c r="A125" s="50"/>
      <c r="B125" s="15">
        <v>2023</v>
      </c>
      <c r="C125" s="14">
        <v>0</v>
      </c>
      <c r="D125" s="14">
        <v>0</v>
      </c>
      <c r="E125" s="15"/>
      <c r="F125" s="15"/>
      <c r="G125" s="15"/>
      <c r="H125" s="15"/>
      <c r="I125" s="55"/>
      <c r="J125" s="55"/>
      <c r="K125" s="55"/>
    </row>
    <row r="126" spans="1:11" ht="24.75" customHeight="1" x14ac:dyDescent="0.25">
      <c r="A126" s="50"/>
      <c r="B126" s="15" t="s">
        <v>79</v>
      </c>
      <c r="C126" s="14">
        <f>SUM(C124:C125)</f>
        <v>0</v>
      </c>
      <c r="D126" s="14">
        <f>SUM(D124:D125)</f>
        <v>0</v>
      </c>
      <c r="E126" s="15"/>
      <c r="F126" s="15"/>
      <c r="G126" s="15"/>
      <c r="H126" s="15"/>
      <c r="I126" s="55"/>
      <c r="J126" s="55"/>
      <c r="K126" s="55"/>
    </row>
    <row r="127" spans="1:11" ht="18.75" customHeight="1" x14ac:dyDescent="0.25">
      <c r="A127" s="50" t="s">
        <v>65</v>
      </c>
      <c r="B127" s="15">
        <v>2022</v>
      </c>
      <c r="C127" s="14">
        <v>254.79535999999999</v>
      </c>
      <c r="D127" s="14">
        <v>254.79535999999999</v>
      </c>
      <c r="E127" s="15"/>
      <c r="F127" s="15"/>
      <c r="G127" s="15"/>
      <c r="H127" s="15"/>
      <c r="I127" s="55"/>
      <c r="J127" s="55"/>
      <c r="K127" s="55"/>
    </row>
    <row r="128" spans="1:11" ht="18.75" customHeight="1" x14ac:dyDescent="0.25">
      <c r="A128" s="50"/>
      <c r="B128" s="15">
        <v>2023</v>
      </c>
      <c r="C128" s="14">
        <v>30.012280000000001</v>
      </c>
      <c r="D128" s="14">
        <v>30.012280000000001</v>
      </c>
      <c r="E128" s="15"/>
      <c r="F128" s="15"/>
      <c r="G128" s="15"/>
      <c r="H128" s="15"/>
      <c r="I128" s="55"/>
      <c r="J128" s="55"/>
      <c r="K128" s="55"/>
    </row>
    <row r="129" spans="1:13" ht="18.75" customHeight="1" x14ac:dyDescent="0.25">
      <c r="A129" s="50"/>
      <c r="B129" s="15" t="s">
        <v>79</v>
      </c>
      <c r="C129" s="14">
        <f>SUM(C127:C128)</f>
        <v>284.80763999999999</v>
      </c>
      <c r="D129" s="14">
        <f>SUM(D127:D128)</f>
        <v>284.80763999999999</v>
      </c>
      <c r="E129" s="15"/>
      <c r="F129" s="15"/>
      <c r="G129" s="15"/>
      <c r="H129" s="15"/>
      <c r="I129" s="56"/>
      <c r="J129" s="56"/>
      <c r="K129" s="56"/>
      <c r="L129">
        <f>C117+C120+C123+C126+C129</f>
        <v>5233.0614699999996</v>
      </c>
      <c r="M129">
        <f>L129-C114</f>
        <v>0</v>
      </c>
    </row>
    <row r="130" spans="1:13" ht="19.5" customHeight="1" x14ac:dyDescent="0.25">
      <c r="A130" s="57" t="s">
        <v>66</v>
      </c>
      <c r="B130" s="13">
        <v>2022</v>
      </c>
      <c r="C130" s="12">
        <f>C133+C136+C139+C142</f>
        <v>146.69</v>
      </c>
      <c r="D130" s="12">
        <f>D133+D136+D139+D142</f>
        <v>146.69</v>
      </c>
      <c r="E130" s="7"/>
      <c r="F130" s="7"/>
      <c r="G130" s="7"/>
      <c r="H130" s="7"/>
      <c r="I130" s="58" t="s">
        <v>85</v>
      </c>
      <c r="J130" s="54" t="s">
        <v>19</v>
      </c>
      <c r="K130" s="54" t="s">
        <v>19</v>
      </c>
    </row>
    <row r="131" spans="1:13" ht="19.5" customHeight="1" x14ac:dyDescent="0.25">
      <c r="A131" s="57"/>
      <c r="B131" s="13">
        <v>2023</v>
      </c>
      <c r="C131" s="12">
        <f>C134+C137+C140+C143</f>
        <v>206.3</v>
      </c>
      <c r="D131" s="12">
        <f>D134+D137+D140+D143</f>
        <v>206.3</v>
      </c>
      <c r="E131" s="7"/>
      <c r="F131" s="7"/>
      <c r="G131" s="7"/>
      <c r="H131" s="7"/>
      <c r="I131" s="59"/>
      <c r="J131" s="55"/>
      <c r="K131" s="55"/>
    </row>
    <row r="132" spans="1:13" ht="19.5" customHeight="1" x14ac:dyDescent="0.25">
      <c r="A132" s="57"/>
      <c r="B132" s="13" t="s">
        <v>79</v>
      </c>
      <c r="C132" s="12">
        <f>SUM(C130:C131)</f>
        <v>352.99</v>
      </c>
      <c r="D132" s="12">
        <f>SUM(D130:D131)</f>
        <v>352.99</v>
      </c>
      <c r="E132" s="7"/>
      <c r="F132" s="7"/>
      <c r="G132" s="7"/>
      <c r="H132" s="7"/>
      <c r="I132" s="59"/>
      <c r="J132" s="55"/>
      <c r="K132" s="55"/>
    </row>
    <row r="133" spans="1:13" ht="19.5" customHeight="1" x14ac:dyDescent="0.25">
      <c r="A133" s="50" t="s">
        <v>67</v>
      </c>
      <c r="B133" s="15">
        <v>2022</v>
      </c>
      <c r="C133" s="14">
        <v>0</v>
      </c>
      <c r="D133" s="14">
        <v>0</v>
      </c>
      <c r="E133" s="7"/>
      <c r="F133" s="7"/>
      <c r="G133" s="7"/>
      <c r="H133" s="7"/>
      <c r="I133" s="59"/>
      <c r="J133" s="55"/>
      <c r="K133" s="55"/>
    </row>
    <row r="134" spans="1:13" ht="19.5" customHeight="1" x14ac:dyDescent="0.25">
      <c r="A134" s="50"/>
      <c r="B134" s="15">
        <v>2023</v>
      </c>
      <c r="C134" s="14">
        <v>80</v>
      </c>
      <c r="D134" s="14">
        <v>80</v>
      </c>
      <c r="E134" s="7"/>
      <c r="F134" s="7"/>
      <c r="G134" s="7"/>
      <c r="H134" s="7"/>
      <c r="I134" s="59"/>
      <c r="J134" s="55"/>
      <c r="K134" s="55"/>
    </row>
    <row r="135" spans="1:13" ht="19.5" customHeight="1" x14ac:dyDescent="0.25">
      <c r="A135" s="50"/>
      <c r="B135" s="15" t="s">
        <v>79</v>
      </c>
      <c r="C135" s="14">
        <f>SUM(C133:C134)</f>
        <v>80</v>
      </c>
      <c r="D135" s="14">
        <f>SUM(D133:D134)</f>
        <v>80</v>
      </c>
      <c r="E135" s="7"/>
      <c r="F135" s="7"/>
      <c r="G135" s="7"/>
      <c r="H135" s="7"/>
      <c r="I135" s="59"/>
      <c r="J135" s="55"/>
      <c r="K135" s="55"/>
    </row>
    <row r="136" spans="1:13" ht="19.5" customHeight="1" x14ac:dyDescent="0.25">
      <c r="A136" s="50" t="s">
        <v>68</v>
      </c>
      <c r="B136" s="15">
        <v>2022</v>
      </c>
      <c r="C136" s="14">
        <v>143.74</v>
      </c>
      <c r="D136" s="14">
        <v>143.74</v>
      </c>
      <c r="E136" s="7"/>
      <c r="F136" s="7"/>
      <c r="G136" s="7"/>
      <c r="H136" s="7"/>
      <c r="I136" s="59"/>
      <c r="J136" s="55"/>
      <c r="K136" s="55"/>
    </row>
    <row r="137" spans="1:13" ht="19.5" customHeight="1" x14ac:dyDescent="0.25">
      <c r="A137" s="50"/>
      <c r="B137" s="15">
        <v>2023</v>
      </c>
      <c r="C137" s="14">
        <v>124.215</v>
      </c>
      <c r="D137" s="14">
        <v>124.215</v>
      </c>
      <c r="E137" s="7"/>
      <c r="F137" s="7"/>
      <c r="G137" s="7"/>
      <c r="H137" s="7"/>
      <c r="I137" s="59"/>
      <c r="J137" s="55"/>
      <c r="K137" s="55"/>
    </row>
    <row r="138" spans="1:13" ht="19.5" customHeight="1" x14ac:dyDescent="0.25">
      <c r="A138" s="50"/>
      <c r="B138" s="15" t="s">
        <v>79</v>
      </c>
      <c r="C138" s="14">
        <f>SUM(C136:C137)</f>
        <v>267.95500000000004</v>
      </c>
      <c r="D138" s="14">
        <f>SUM(D136:D137)</f>
        <v>267.95500000000004</v>
      </c>
      <c r="E138" s="7"/>
      <c r="F138" s="7"/>
      <c r="G138" s="7"/>
      <c r="H138" s="7"/>
      <c r="I138" s="59"/>
      <c r="J138" s="55"/>
      <c r="K138" s="55"/>
    </row>
    <row r="139" spans="1:13" ht="18" customHeight="1" x14ac:dyDescent="0.25">
      <c r="A139" s="50" t="s">
        <v>69</v>
      </c>
      <c r="B139" s="15">
        <v>2022</v>
      </c>
      <c r="C139" s="14">
        <v>1.95</v>
      </c>
      <c r="D139" s="14">
        <v>1.95</v>
      </c>
      <c r="E139" s="7"/>
      <c r="F139" s="7"/>
      <c r="G139" s="7"/>
      <c r="H139" s="7"/>
      <c r="I139" s="59"/>
      <c r="J139" s="55"/>
      <c r="K139" s="55"/>
    </row>
    <row r="140" spans="1:13" ht="18" customHeight="1" x14ac:dyDescent="0.25">
      <c r="A140" s="50"/>
      <c r="B140" s="15">
        <v>2023</v>
      </c>
      <c r="C140" s="14">
        <v>2.085</v>
      </c>
      <c r="D140" s="14">
        <v>2.085</v>
      </c>
      <c r="E140" s="7"/>
      <c r="F140" s="7"/>
      <c r="G140" s="7"/>
      <c r="H140" s="7"/>
      <c r="I140" s="59"/>
      <c r="J140" s="55"/>
      <c r="K140" s="55"/>
    </row>
    <row r="141" spans="1:13" ht="18" customHeight="1" x14ac:dyDescent="0.25">
      <c r="A141" s="50"/>
      <c r="B141" s="15" t="s">
        <v>79</v>
      </c>
      <c r="C141" s="14">
        <f>SUM(C139:C140)</f>
        <v>4.0350000000000001</v>
      </c>
      <c r="D141" s="14">
        <f>SUM(D139:D140)</f>
        <v>4.0350000000000001</v>
      </c>
      <c r="E141" s="7"/>
      <c r="F141" s="7"/>
      <c r="G141" s="7"/>
      <c r="H141" s="7"/>
      <c r="I141" s="59"/>
      <c r="J141" s="55"/>
      <c r="K141" s="55"/>
    </row>
    <row r="142" spans="1:13" ht="18" customHeight="1" x14ac:dyDescent="0.25">
      <c r="A142" s="50" t="s">
        <v>70</v>
      </c>
      <c r="B142" s="15">
        <v>2022</v>
      </c>
      <c r="C142" s="14">
        <v>1</v>
      </c>
      <c r="D142" s="14">
        <v>1</v>
      </c>
      <c r="E142" s="7"/>
      <c r="F142" s="7"/>
      <c r="G142" s="7"/>
      <c r="H142" s="7"/>
      <c r="I142" s="59"/>
      <c r="J142" s="55"/>
      <c r="K142" s="55"/>
    </row>
    <row r="143" spans="1:13" ht="18" customHeight="1" x14ac:dyDescent="0.25">
      <c r="A143" s="50"/>
      <c r="B143" s="15">
        <v>2023</v>
      </c>
      <c r="C143" s="14">
        <v>0</v>
      </c>
      <c r="D143" s="14">
        <v>0</v>
      </c>
      <c r="E143" s="7"/>
      <c r="F143" s="7"/>
      <c r="G143" s="7"/>
      <c r="H143" s="7"/>
      <c r="I143" s="59"/>
      <c r="J143" s="55"/>
      <c r="K143" s="55"/>
    </row>
    <row r="144" spans="1:13" ht="18" customHeight="1" x14ac:dyDescent="0.25">
      <c r="A144" s="50"/>
      <c r="B144" s="15" t="s">
        <v>79</v>
      </c>
      <c r="C144" s="14">
        <f>SUM(C142:C143)</f>
        <v>1</v>
      </c>
      <c r="D144" s="14">
        <f>SUM(D142:D143)</f>
        <v>1</v>
      </c>
      <c r="E144" s="7"/>
      <c r="F144" s="7"/>
      <c r="G144" s="7"/>
      <c r="H144" s="7"/>
      <c r="I144" s="60"/>
      <c r="J144" s="56"/>
      <c r="K144" s="56"/>
      <c r="L144" s="11">
        <f>C135+C138+C141+C144</f>
        <v>352.99000000000007</v>
      </c>
      <c r="M144" s="11">
        <f>L144-C132</f>
        <v>0</v>
      </c>
    </row>
    <row r="145" spans="1:13" ht="16.5" customHeight="1" x14ac:dyDescent="0.25">
      <c r="A145" s="57" t="s">
        <v>71</v>
      </c>
      <c r="B145" s="13">
        <v>2022</v>
      </c>
      <c r="C145" s="12">
        <f>C148+C151</f>
        <v>17528.118750000001</v>
      </c>
      <c r="D145" s="12">
        <v>17528.118750000001</v>
      </c>
      <c r="E145" s="15"/>
      <c r="F145" s="15"/>
      <c r="G145" s="15"/>
      <c r="H145" s="15"/>
      <c r="I145" s="51"/>
      <c r="J145" s="54" t="s">
        <v>19</v>
      </c>
      <c r="K145" s="54" t="s">
        <v>19</v>
      </c>
    </row>
    <row r="146" spans="1:13" ht="16.5" customHeight="1" x14ac:dyDescent="0.25">
      <c r="A146" s="57"/>
      <c r="B146" s="13">
        <v>2023</v>
      </c>
      <c r="C146" s="12">
        <f>C149+C152</f>
        <v>0</v>
      </c>
      <c r="D146" s="12">
        <v>0</v>
      </c>
      <c r="E146" s="15"/>
      <c r="F146" s="15"/>
      <c r="G146" s="15"/>
      <c r="H146" s="15"/>
      <c r="I146" s="51"/>
      <c r="J146" s="55"/>
      <c r="K146" s="55"/>
    </row>
    <row r="147" spans="1:13" ht="16.5" customHeight="1" x14ac:dyDescent="0.25">
      <c r="A147" s="57"/>
      <c r="B147" s="13" t="s">
        <v>79</v>
      </c>
      <c r="C147" s="12">
        <f>SUM(C145:C146)</f>
        <v>17528.118750000001</v>
      </c>
      <c r="D147" s="12">
        <f>SUM(D145:D146)</f>
        <v>17528.118750000001</v>
      </c>
      <c r="E147" s="15"/>
      <c r="F147" s="15"/>
      <c r="G147" s="15"/>
      <c r="H147" s="15"/>
      <c r="I147" s="51"/>
      <c r="J147" s="55"/>
      <c r="K147" s="55"/>
    </row>
    <row r="148" spans="1:13" ht="17.25" customHeight="1" x14ac:dyDescent="0.25">
      <c r="A148" s="50" t="s">
        <v>72</v>
      </c>
      <c r="B148" s="15">
        <v>2022</v>
      </c>
      <c r="C148" s="14">
        <v>252.99492000000001</v>
      </c>
      <c r="D148" s="14">
        <v>252.99492000000001</v>
      </c>
      <c r="E148" s="15"/>
      <c r="F148" s="15"/>
      <c r="G148" s="15"/>
      <c r="H148" s="15"/>
      <c r="I148" s="51"/>
      <c r="J148" s="55"/>
      <c r="K148" s="55"/>
    </row>
    <row r="149" spans="1:13" ht="17.25" customHeight="1" x14ac:dyDescent="0.25">
      <c r="A149" s="50"/>
      <c r="B149" s="15">
        <v>2023</v>
      </c>
      <c r="C149" s="14">
        <v>0</v>
      </c>
      <c r="D149" s="14">
        <v>0</v>
      </c>
      <c r="E149" s="15"/>
      <c r="F149" s="15"/>
      <c r="G149" s="15"/>
      <c r="H149" s="15"/>
      <c r="I149" s="51"/>
      <c r="J149" s="55"/>
      <c r="K149" s="55"/>
    </row>
    <row r="150" spans="1:13" ht="17.25" customHeight="1" x14ac:dyDescent="0.25">
      <c r="A150" s="50"/>
      <c r="B150" s="15" t="s">
        <v>79</v>
      </c>
      <c r="C150" s="14">
        <f>SUM(C148:C149)</f>
        <v>252.99492000000001</v>
      </c>
      <c r="D150" s="14">
        <f>SUM(D148:D149)</f>
        <v>252.99492000000001</v>
      </c>
      <c r="E150" s="15"/>
      <c r="F150" s="15"/>
      <c r="G150" s="15"/>
      <c r="H150" s="15"/>
      <c r="I150" s="51"/>
      <c r="J150" s="55"/>
      <c r="K150" s="55"/>
    </row>
    <row r="151" spans="1:13" ht="18.75" customHeight="1" x14ac:dyDescent="0.25">
      <c r="A151" s="50" t="s">
        <v>73</v>
      </c>
      <c r="B151" s="15">
        <v>2022</v>
      </c>
      <c r="C151" s="14">
        <v>17275.12383</v>
      </c>
      <c r="D151" s="14">
        <v>17275.12383</v>
      </c>
      <c r="E151" s="15"/>
      <c r="F151" s="15"/>
      <c r="G151" s="15"/>
      <c r="H151" s="15"/>
      <c r="I151" s="51"/>
      <c r="J151" s="55"/>
      <c r="K151" s="55"/>
    </row>
    <row r="152" spans="1:13" ht="18.75" customHeight="1" x14ac:dyDescent="0.25">
      <c r="A152" s="50"/>
      <c r="B152" s="15">
        <v>2023</v>
      </c>
      <c r="C152" s="14">
        <v>0</v>
      </c>
      <c r="D152" s="14">
        <v>0</v>
      </c>
      <c r="E152" s="15"/>
      <c r="F152" s="15"/>
      <c r="G152" s="15"/>
      <c r="H152" s="15"/>
      <c r="I152" s="51"/>
      <c r="J152" s="55"/>
      <c r="K152" s="55"/>
    </row>
    <row r="153" spans="1:13" ht="18.75" customHeight="1" x14ac:dyDescent="0.25">
      <c r="A153" s="50"/>
      <c r="B153" s="15" t="s">
        <v>79</v>
      </c>
      <c r="C153" s="14">
        <f>SUM(C151:C152)</f>
        <v>17275.12383</v>
      </c>
      <c r="D153" s="14">
        <f>SUM(D151:D152)</f>
        <v>17275.12383</v>
      </c>
      <c r="E153" s="15"/>
      <c r="F153" s="15"/>
      <c r="G153" s="15"/>
      <c r="H153" s="15"/>
      <c r="I153" s="51"/>
      <c r="J153" s="56"/>
      <c r="K153" s="56"/>
      <c r="L153">
        <f>C150+C153</f>
        <v>17528.118750000001</v>
      </c>
      <c r="M153">
        <f>L153-C147</f>
        <v>0</v>
      </c>
    </row>
  </sheetData>
  <mergeCells count="108">
    <mergeCell ref="A21:A23"/>
    <mergeCell ref="A24:A26"/>
    <mergeCell ref="A14:A15"/>
    <mergeCell ref="J14:J15"/>
    <mergeCell ref="K14:K15"/>
    <mergeCell ref="A17:K17"/>
    <mergeCell ref="A18:A20"/>
    <mergeCell ref="B10:B12"/>
    <mergeCell ref="C10:H10"/>
    <mergeCell ref="I10:I12"/>
    <mergeCell ref="J10:J12"/>
    <mergeCell ref="C11:C12"/>
    <mergeCell ref="D11:H11"/>
    <mergeCell ref="A36:A38"/>
    <mergeCell ref="I33:I38"/>
    <mergeCell ref="K33:K38"/>
    <mergeCell ref="A33:A35"/>
    <mergeCell ref="J33:J38"/>
    <mergeCell ref="A30:A32"/>
    <mergeCell ref="I27:I32"/>
    <mergeCell ref="J27:J32"/>
    <mergeCell ref="A27:A29"/>
    <mergeCell ref="K27:K32"/>
    <mergeCell ref="A55:A57"/>
    <mergeCell ref="A58:A60"/>
    <mergeCell ref="I46:I57"/>
    <mergeCell ref="J46:J57"/>
    <mergeCell ref="A49:A51"/>
    <mergeCell ref="A52:A54"/>
    <mergeCell ref="K46:K57"/>
    <mergeCell ref="A42:A44"/>
    <mergeCell ref="A45:K45"/>
    <mergeCell ref="A46:A48"/>
    <mergeCell ref="I39:I44"/>
    <mergeCell ref="J39:J44"/>
    <mergeCell ref="A39:A41"/>
    <mergeCell ref="K39:K44"/>
    <mergeCell ref="A70:A72"/>
    <mergeCell ref="A73:A75"/>
    <mergeCell ref="I64:I75"/>
    <mergeCell ref="J64:J75"/>
    <mergeCell ref="A64:A66"/>
    <mergeCell ref="A67:A69"/>
    <mergeCell ref="K64:K75"/>
    <mergeCell ref="A61:A63"/>
    <mergeCell ref="I58:I63"/>
    <mergeCell ref="J58:J63"/>
    <mergeCell ref="K58:K63"/>
    <mergeCell ref="A97:A99"/>
    <mergeCell ref="I97:I99"/>
    <mergeCell ref="A100:A102"/>
    <mergeCell ref="J91:J99"/>
    <mergeCell ref="K91:K99"/>
    <mergeCell ref="I100:I102"/>
    <mergeCell ref="A88:A90"/>
    <mergeCell ref="A91:A93"/>
    <mergeCell ref="I91:I93"/>
    <mergeCell ref="A94:A96"/>
    <mergeCell ref="I94:I96"/>
    <mergeCell ref="I76:I90"/>
    <mergeCell ref="A82:A84"/>
    <mergeCell ref="A85:A87"/>
    <mergeCell ref="J76:J90"/>
    <mergeCell ref="K76:K90"/>
    <mergeCell ref="A76:A78"/>
    <mergeCell ref="A79:A81"/>
    <mergeCell ref="A109:A111"/>
    <mergeCell ref="I109:I111"/>
    <mergeCell ref="A112:A114"/>
    <mergeCell ref="J100:J111"/>
    <mergeCell ref="K100:K111"/>
    <mergeCell ref="A103:A105"/>
    <mergeCell ref="I103:I105"/>
    <mergeCell ref="A106:A108"/>
    <mergeCell ref="I106:I108"/>
    <mergeCell ref="A127:A129"/>
    <mergeCell ref="A130:A132"/>
    <mergeCell ref="I112:I129"/>
    <mergeCell ref="J112:J129"/>
    <mergeCell ref="K112:K129"/>
    <mergeCell ref="A121:A123"/>
    <mergeCell ref="A124:A126"/>
    <mergeCell ref="A115:A117"/>
    <mergeCell ref="A118:A120"/>
    <mergeCell ref="A5:K5"/>
    <mergeCell ref="A6:K6"/>
    <mergeCell ref="A7:K7"/>
    <mergeCell ref="A8:K8"/>
    <mergeCell ref="A151:A153"/>
    <mergeCell ref="I151:I153"/>
    <mergeCell ref="A10:A12"/>
    <mergeCell ref="K10:K12"/>
    <mergeCell ref="I18:I26"/>
    <mergeCell ref="J18:J26"/>
    <mergeCell ref="K18:K26"/>
    <mergeCell ref="A145:A147"/>
    <mergeCell ref="I145:I147"/>
    <mergeCell ref="A148:A150"/>
    <mergeCell ref="I148:I150"/>
    <mergeCell ref="J145:J153"/>
    <mergeCell ref="K145:K153"/>
    <mergeCell ref="A139:A141"/>
    <mergeCell ref="A142:A144"/>
    <mergeCell ref="J130:J144"/>
    <mergeCell ref="K130:K144"/>
    <mergeCell ref="A133:A135"/>
    <mergeCell ref="A136:A138"/>
    <mergeCell ref="I130:I144"/>
  </mergeCells>
  <pageMargins left="0.31496062992125984" right="0.31496062992125984" top="0.35433070866141736" bottom="0.35433070866141736" header="0.31496062992125984" footer="0.31496062992125984"/>
  <pageSetup paperSize="9" scale="82" orientation="landscape" horizontalDpi="180" verticalDpi="18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tabSelected="1" topLeftCell="A10" workbookViewId="0">
      <selection activeCell="E17" sqref="E17"/>
    </sheetView>
  </sheetViews>
  <sheetFormatPr defaultRowHeight="15" x14ac:dyDescent="0.25"/>
  <cols>
    <col min="1" max="1" width="36" customWidth="1"/>
    <col min="2" max="2" width="11.85546875" style="16" customWidth="1"/>
    <col min="3" max="3" width="12.42578125" customWidth="1"/>
    <col min="4" max="4" width="13.7109375" customWidth="1"/>
    <col min="5" max="5" width="15.140625" customWidth="1"/>
    <col min="6" max="6" width="11.7109375" customWidth="1"/>
    <col min="7" max="7" width="12.85546875" customWidth="1"/>
    <col min="8" max="8" width="11" customWidth="1"/>
    <col min="9" max="9" width="16" customWidth="1"/>
    <col min="10" max="11" width="15.140625" customWidth="1"/>
    <col min="12" max="12" width="10.5703125" hidden="1" customWidth="1"/>
    <col min="13" max="13" width="0" hidden="1" customWidth="1"/>
  </cols>
  <sheetData>
    <row r="2" spans="1:11" ht="18.75" x14ac:dyDescent="0.3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8.75" x14ac:dyDescent="0.3">
      <c r="A3" s="49" t="s">
        <v>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8.75" x14ac:dyDescent="0.3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8.75" x14ac:dyDescent="0.3">
      <c r="A5" s="49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A6" s="2"/>
    </row>
    <row r="7" spans="1:11" ht="65.25" customHeight="1" x14ac:dyDescent="0.25">
      <c r="A7" s="52" t="s">
        <v>74</v>
      </c>
      <c r="B7" s="52" t="s">
        <v>6</v>
      </c>
      <c r="C7" s="52" t="s">
        <v>7</v>
      </c>
      <c r="D7" s="52"/>
      <c r="E7" s="52"/>
      <c r="F7" s="52"/>
      <c r="G7" s="52"/>
      <c r="H7" s="52"/>
      <c r="I7" s="53" t="s">
        <v>8</v>
      </c>
      <c r="J7" s="53" t="s">
        <v>9</v>
      </c>
      <c r="K7" s="53" t="s">
        <v>75</v>
      </c>
    </row>
    <row r="8" spans="1:11" x14ac:dyDescent="0.25">
      <c r="A8" s="52"/>
      <c r="B8" s="52"/>
      <c r="C8" s="53" t="s">
        <v>10</v>
      </c>
      <c r="D8" s="53" t="s">
        <v>11</v>
      </c>
      <c r="E8" s="53"/>
      <c r="F8" s="53"/>
      <c r="G8" s="53"/>
      <c r="H8" s="53"/>
      <c r="I8" s="53"/>
      <c r="J8" s="53"/>
      <c r="K8" s="53"/>
    </row>
    <row r="9" spans="1:11" ht="51" x14ac:dyDescent="0.25">
      <c r="A9" s="52"/>
      <c r="B9" s="52"/>
      <c r="C9" s="53"/>
      <c r="D9" s="10" t="s">
        <v>76</v>
      </c>
      <c r="E9" s="10" t="s">
        <v>77</v>
      </c>
      <c r="F9" s="10" t="s">
        <v>12</v>
      </c>
      <c r="G9" s="10" t="s">
        <v>13</v>
      </c>
      <c r="H9" s="10" t="s">
        <v>78</v>
      </c>
      <c r="I9" s="53"/>
      <c r="J9" s="53"/>
      <c r="K9" s="53"/>
    </row>
    <row r="10" spans="1:1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</row>
    <row r="11" spans="1:1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37.5" customHeight="1" x14ac:dyDescent="0.25">
      <c r="A12" s="31" t="s">
        <v>4</v>
      </c>
      <c r="B12" s="32">
        <v>2024</v>
      </c>
      <c r="C12" s="33">
        <f>C15+C19+C21+C24+C28+C30+C34+C39+C42+C46+C52+C57</f>
        <v>30115.919990000002</v>
      </c>
      <c r="D12" s="33">
        <f t="shared" ref="D12:F12" si="0">D15+D19+D21+D24+D28+D30+D34+D39+D42+D46+D52+D57</f>
        <v>22078.01167</v>
      </c>
      <c r="E12" s="33"/>
      <c r="F12" s="33">
        <f t="shared" si="0"/>
        <v>8037.9083200000005</v>
      </c>
      <c r="G12" s="4"/>
      <c r="H12" s="4"/>
      <c r="I12" s="5"/>
      <c r="J12" s="9"/>
      <c r="K12" s="9"/>
    </row>
    <row r="13" spans="1:11" ht="15.75" x14ac:dyDescent="0.25">
      <c r="A13" s="31" t="s">
        <v>14</v>
      </c>
      <c r="B13" s="32" t="s">
        <v>15</v>
      </c>
      <c r="C13" s="33">
        <f>'2022-2023'!C16+'2024'!C12</f>
        <v>125520.85441</v>
      </c>
      <c r="D13" s="33">
        <f>'2022-2023'!D16+'2024'!D12</f>
        <v>67021.19773</v>
      </c>
      <c r="E13" s="33"/>
      <c r="F13" s="33">
        <f>'2022-2023'!F16+'2024'!F12</f>
        <v>58499.65668</v>
      </c>
      <c r="G13" s="4"/>
      <c r="H13" s="4"/>
      <c r="I13" s="5"/>
      <c r="J13" s="5"/>
      <c r="K13" s="5"/>
    </row>
    <row r="14" spans="1:11" ht="15.75" x14ac:dyDescent="0.25">
      <c r="A14" s="76" t="s">
        <v>16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29.25" customHeight="1" x14ac:dyDescent="0.25">
      <c r="A15" s="27" t="s">
        <v>22</v>
      </c>
      <c r="B15" s="13">
        <v>2024</v>
      </c>
      <c r="C15" s="22">
        <f>SUM(C16:C18)</f>
        <v>9772.11715</v>
      </c>
      <c r="D15" s="22">
        <f t="shared" ref="D15:F15" si="1">SUM(D16:D18)</f>
        <v>7381.1916000000001</v>
      </c>
      <c r="E15" s="22"/>
      <c r="F15" s="22">
        <f t="shared" si="1"/>
        <v>2390.9255499999999</v>
      </c>
      <c r="G15" s="7"/>
      <c r="H15" s="7"/>
      <c r="I15" s="54" t="s">
        <v>91</v>
      </c>
      <c r="J15" s="54" t="s">
        <v>19</v>
      </c>
      <c r="K15" s="54" t="s">
        <v>19</v>
      </c>
    </row>
    <row r="16" spans="1:11" ht="29.25" customHeight="1" x14ac:dyDescent="0.25">
      <c r="A16" s="15" t="s">
        <v>20</v>
      </c>
      <c r="B16" s="15">
        <v>2024</v>
      </c>
      <c r="C16" s="23">
        <v>0</v>
      </c>
      <c r="D16" s="23">
        <v>0</v>
      </c>
      <c r="E16" s="23"/>
      <c r="F16" s="23">
        <v>0</v>
      </c>
      <c r="G16" s="7"/>
      <c r="H16" s="7"/>
      <c r="I16" s="55"/>
      <c r="J16" s="55"/>
      <c r="K16" s="55"/>
    </row>
    <row r="17" spans="1:13" ht="29.25" customHeight="1" x14ac:dyDescent="0.25">
      <c r="A17" s="47" t="s">
        <v>94</v>
      </c>
      <c r="B17" s="47">
        <v>2024</v>
      </c>
      <c r="C17" s="23">
        <v>9772.11715</v>
      </c>
      <c r="D17" s="23">
        <v>7381.1916000000001</v>
      </c>
      <c r="E17" s="23"/>
      <c r="F17" s="23">
        <v>2390.9255499999999</v>
      </c>
      <c r="G17" s="48"/>
      <c r="H17" s="7"/>
      <c r="I17" s="55"/>
      <c r="J17" s="55"/>
      <c r="K17" s="55"/>
    </row>
    <row r="18" spans="1:13" ht="29.25" customHeight="1" x14ac:dyDescent="0.25">
      <c r="A18" s="15" t="s">
        <v>24</v>
      </c>
      <c r="B18" s="15">
        <v>2024</v>
      </c>
      <c r="C18" s="23">
        <v>0</v>
      </c>
      <c r="D18" s="23">
        <v>0</v>
      </c>
      <c r="E18" s="23"/>
      <c r="F18" s="23">
        <v>0</v>
      </c>
      <c r="G18" s="6"/>
      <c r="H18" s="7"/>
      <c r="I18" s="55"/>
      <c r="J18" s="55"/>
      <c r="K18" s="55"/>
    </row>
    <row r="19" spans="1:13" ht="33" customHeight="1" x14ac:dyDescent="0.25">
      <c r="A19" s="27" t="s">
        <v>28</v>
      </c>
      <c r="B19" s="13">
        <v>2024</v>
      </c>
      <c r="C19" s="12">
        <f>C20</f>
        <v>762.98086000000001</v>
      </c>
      <c r="D19" s="12">
        <f t="shared" ref="D19:F19" si="2">D20</f>
        <v>76.298090000000002</v>
      </c>
      <c r="E19" s="12"/>
      <c r="F19" s="12">
        <f t="shared" si="2"/>
        <v>686.68277</v>
      </c>
      <c r="G19" s="15"/>
      <c r="H19" s="15"/>
      <c r="I19" s="54" t="s">
        <v>26</v>
      </c>
      <c r="J19" s="54" t="s">
        <v>19</v>
      </c>
      <c r="K19" s="54" t="s">
        <v>19</v>
      </c>
    </row>
    <row r="20" spans="1:13" ht="68.25" customHeight="1" x14ac:dyDescent="0.25">
      <c r="A20" s="28" t="s">
        <v>27</v>
      </c>
      <c r="B20" s="15">
        <v>2024</v>
      </c>
      <c r="C20" s="14">
        <v>762.98086000000001</v>
      </c>
      <c r="D20" s="14">
        <v>76.298090000000002</v>
      </c>
      <c r="E20" s="14"/>
      <c r="F20" s="14">
        <v>686.68277</v>
      </c>
      <c r="G20" s="15"/>
      <c r="H20" s="15"/>
      <c r="I20" s="56"/>
      <c r="J20" s="56"/>
      <c r="K20" s="56"/>
      <c r="L20" s="11">
        <f>F20+D20</f>
        <v>762.98086000000001</v>
      </c>
      <c r="M20" s="11">
        <f>L20-C20</f>
        <v>0</v>
      </c>
    </row>
    <row r="21" spans="1:13" ht="54.75" customHeight="1" x14ac:dyDescent="0.25">
      <c r="A21" s="27" t="s">
        <v>88</v>
      </c>
      <c r="B21" s="13">
        <v>2024</v>
      </c>
      <c r="C21" s="22">
        <f>C22</f>
        <v>0</v>
      </c>
      <c r="D21" s="22">
        <f t="shared" ref="D21:F21" si="3">D22</f>
        <v>0</v>
      </c>
      <c r="E21" s="22"/>
      <c r="F21" s="22">
        <f t="shared" si="3"/>
        <v>0</v>
      </c>
      <c r="G21" s="15"/>
      <c r="H21" s="15"/>
      <c r="I21" s="54" t="s">
        <v>30</v>
      </c>
      <c r="J21" s="54" t="s">
        <v>19</v>
      </c>
      <c r="K21" s="54" t="s">
        <v>19</v>
      </c>
    </row>
    <row r="22" spans="1:13" ht="63" customHeight="1" x14ac:dyDescent="0.25">
      <c r="A22" s="21" t="s">
        <v>31</v>
      </c>
      <c r="B22" s="15">
        <v>2024</v>
      </c>
      <c r="C22" s="23">
        <v>0</v>
      </c>
      <c r="D22" s="23">
        <v>0</v>
      </c>
      <c r="E22" s="23"/>
      <c r="F22" s="23">
        <v>0</v>
      </c>
      <c r="G22" s="15"/>
      <c r="H22" s="15"/>
      <c r="I22" s="56"/>
      <c r="J22" s="56"/>
      <c r="K22" s="56"/>
    </row>
    <row r="23" spans="1:13" ht="15.75" x14ac:dyDescent="0.25">
      <c r="A23" s="76" t="s">
        <v>33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3" ht="69.75" customHeight="1" x14ac:dyDescent="0.25">
      <c r="A24" s="29" t="s">
        <v>34</v>
      </c>
      <c r="B24" s="13">
        <v>2024</v>
      </c>
      <c r="C24" s="12">
        <f>C25+C26+C27</f>
        <v>5454.6098200000006</v>
      </c>
      <c r="D24" s="12">
        <f>D25+D26+D27</f>
        <v>5454.6098200000006</v>
      </c>
      <c r="E24" s="13"/>
      <c r="F24" s="13"/>
      <c r="G24" s="13"/>
      <c r="H24" s="4"/>
      <c r="I24" s="54" t="s">
        <v>80</v>
      </c>
      <c r="J24" s="54" t="s">
        <v>19</v>
      </c>
      <c r="K24" s="54" t="s">
        <v>35</v>
      </c>
    </row>
    <row r="25" spans="1:13" ht="30.75" customHeight="1" x14ac:dyDescent="0.25">
      <c r="A25" s="21" t="s">
        <v>36</v>
      </c>
      <c r="B25" s="15">
        <v>2024</v>
      </c>
      <c r="C25" s="14">
        <v>4863.4745700000003</v>
      </c>
      <c r="D25" s="14">
        <v>4863.4745700000003</v>
      </c>
      <c r="E25" s="13"/>
      <c r="F25" s="13"/>
      <c r="G25" s="13"/>
      <c r="H25" s="4"/>
      <c r="I25" s="55"/>
      <c r="J25" s="55"/>
      <c r="K25" s="55"/>
    </row>
    <row r="26" spans="1:13" ht="30.75" customHeight="1" x14ac:dyDescent="0.25">
      <c r="A26" s="21" t="s">
        <v>37</v>
      </c>
      <c r="B26" s="15">
        <v>2024</v>
      </c>
      <c r="C26" s="14">
        <v>512.43525</v>
      </c>
      <c r="D26" s="14">
        <v>512.43525</v>
      </c>
      <c r="E26" s="15"/>
      <c r="F26" s="15"/>
      <c r="G26" s="15"/>
      <c r="H26" s="7"/>
      <c r="I26" s="55"/>
      <c r="J26" s="55"/>
      <c r="K26" s="55"/>
    </row>
    <row r="27" spans="1:13" ht="29.25" customHeight="1" x14ac:dyDescent="0.25">
      <c r="A27" s="21" t="s">
        <v>38</v>
      </c>
      <c r="B27" s="15">
        <v>2024</v>
      </c>
      <c r="C27" s="14">
        <v>78.7</v>
      </c>
      <c r="D27" s="14">
        <v>78.7</v>
      </c>
      <c r="E27" s="15"/>
      <c r="F27" s="15"/>
      <c r="G27" s="15"/>
      <c r="H27" s="7"/>
      <c r="I27" s="56"/>
      <c r="J27" s="56"/>
      <c r="K27" s="56"/>
    </row>
    <row r="28" spans="1:13" s="17" customFormat="1" ht="81.75" customHeight="1" x14ac:dyDescent="0.25">
      <c r="A28" s="34" t="s">
        <v>41</v>
      </c>
      <c r="B28" s="13">
        <v>2024</v>
      </c>
      <c r="C28" s="12">
        <f>C29</f>
        <v>3293.4</v>
      </c>
      <c r="D28" s="12">
        <f t="shared" ref="D28:F28" si="4">D29</f>
        <v>1646.7</v>
      </c>
      <c r="E28" s="12"/>
      <c r="F28" s="12">
        <f t="shared" si="4"/>
        <v>1646.7</v>
      </c>
      <c r="G28" s="15"/>
      <c r="H28" s="15"/>
      <c r="I28" s="25"/>
      <c r="J28" s="25"/>
      <c r="K28" s="25"/>
    </row>
    <row r="29" spans="1:13" ht="132" customHeight="1" x14ac:dyDescent="0.25">
      <c r="A29" s="36" t="s">
        <v>89</v>
      </c>
      <c r="B29" s="15">
        <v>2024</v>
      </c>
      <c r="C29" s="14">
        <v>3293.4</v>
      </c>
      <c r="D29" s="14">
        <v>1646.7</v>
      </c>
      <c r="E29" s="14"/>
      <c r="F29" s="14">
        <v>1646.7</v>
      </c>
      <c r="G29" s="7"/>
      <c r="H29" s="7"/>
      <c r="I29" s="9"/>
      <c r="J29" s="9"/>
      <c r="K29" s="9"/>
    </row>
    <row r="30" spans="1:13" ht="54" customHeight="1" x14ac:dyDescent="0.25">
      <c r="A30" s="35" t="s">
        <v>90</v>
      </c>
      <c r="B30" s="13">
        <v>2024</v>
      </c>
      <c r="C30" s="22">
        <f>C31+C32+C33</f>
        <v>0</v>
      </c>
      <c r="D30" s="22">
        <f t="shared" ref="D30:F30" si="5">D31+D32+D33</f>
        <v>0</v>
      </c>
      <c r="E30" s="22"/>
      <c r="F30" s="22">
        <f t="shared" si="5"/>
        <v>0</v>
      </c>
      <c r="G30" s="15"/>
      <c r="H30" s="15"/>
      <c r="I30" s="54" t="s">
        <v>81</v>
      </c>
      <c r="J30" s="54" t="s">
        <v>19</v>
      </c>
      <c r="K30" s="54" t="s">
        <v>19</v>
      </c>
    </row>
    <row r="31" spans="1:13" ht="37.5" customHeight="1" x14ac:dyDescent="0.25">
      <c r="A31" s="21" t="s">
        <v>43</v>
      </c>
      <c r="B31" s="15">
        <v>2024</v>
      </c>
      <c r="C31" s="24">
        <v>0</v>
      </c>
      <c r="D31" s="24">
        <v>0</v>
      </c>
      <c r="E31" s="23"/>
      <c r="F31" s="23"/>
      <c r="G31" s="15"/>
      <c r="H31" s="15"/>
      <c r="I31" s="55"/>
      <c r="J31" s="55"/>
      <c r="K31" s="55"/>
    </row>
    <row r="32" spans="1:13" ht="39.75" customHeight="1" x14ac:dyDescent="0.25">
      <c r="A32" s="21" t="s">
        <v>44</v>
      </c>
      <c r="B32" s="37">
        <v>2024</v>
      </c>
      <c r="C32" s="23">
        <v>0</v>
      </c>
      <c r="D32" s="23">
        <v>0</v>
      </c>
      <c r="E32" s="23"/>
      <c r="F32" s="23"/>
      <c r="G32" s="15"/>
      <c r="H32" s="15"/>
      <c r="I32" s="55"/>
      <c r="J32" s="55"/>
      <c r="K32" s="55"/>
    </row>
    <row r="33" spans="1:13" ht="62.25" customHeight="1" x14ac:dyDescent="0.25">
      <c r="A33" s="21" t="s">
        <v>45</v>
      </c>
      <c r="B33" s="37">
        <v>2024</v>
      </c>
      <c r="C33" s="23">
        <v>0</v>
      </c>
      <c r="D33" s="23">
        <v>0</v>
      </c>
      <c r="E33" s="23"/>
      <c r="F33" s="23">
        <v>0</v>
      </c>
      <c r="G33" s="15"/>
      <c r="H33" s="15"/>
      <c r="I33" s="56"/>
      <c r="J33" s="56"/>
      <c r="K33" s="56"/>
    </row>
    <row r="34" spans="1:13" ht="56.25" customHeight="1" x14ac:dyDescent="0.25">
      <c r="A34" s="34" t="s">
        <v>46</v>
      </c>
      <c r="B34" s="13">
        <v>2024</v>
      </c>
      <c r="C34" s="12">
        <f>C35+C36+C37+C38</f>
        <v>2923.6715599999998</v>
      </c>
      <c r="D34" s="12">
        <f>D35+D36+D37+D38</f>
        <v>2923.6715599999998</v>
      </c>
      <c r="E34" s="15"/>
      <c r="F34" s="15"/>
      <c r="G34" s="15"/>
      <c r="H34" s="15"/>
      <c r="I34" s="54" t="s">
        <v>82</v>
      </c>
      <c r="J34" s="54" t="s">
        <v>19</v>
      </c>
      <c r="K34" s="54" t="s">
        <v>19</v>
      </c>
    </row>
    <row r="35" spans="1:13" ht="46.5" customHeight="1" x14ac:dyDescent="0.25">
      <c r="A35" s="21" t="s">
        <v>47</v>
      </c>
      <c r="B35" s="15">
        <v>2024</v>
      </c>
      <c r="C35" s="14">
        <v>2155</v>
      </c>
      <c r="D35" s="14">
        <v>2155</v>
      </c>
      <c r="E35" s="15"/>
      <c r="F35" s="15"/>
      <c r="G35" s="15"/>
      <c r="H35" s="15"/>
      <c r="I35" s="55"/>
      <c r="J35" s="55"/>
      <c r="K35" s="55"/>
    </row>
    <row r="36" spans="1:13" ht="36" customHeight="1" x14ac:dyDescent="0.25">
      <c r="A36" s="21" t="s">
        <v>48</v>
      </c>
      <c r="B36" s="15">
        <v>2024</v>
      </c>
      <c r="C36" s="14">
        <v>0</v>
      </c>
      <c r="D36" s="14">
        <v>0</v>
      </c>
      <c r="E36" s="15"/>
      <c r="F36" s="15"/>
      <c r="G36" s="15"/>
      <c r="H36" s="15"/>
      <c r="I36" s="55"/>
      <c r="J36" s="55"/>
      <c r="K36" s="55"/>
    </row>
    <row r="37" spans="1:13" ht="40.5" customHeight="1" x14ac:dyDescent="0.25">
      <c r="A37" s="21" t="s">
        <v>49</v>
      </c>
      <c r="B37" s="15">
        <v>2024</v>
      </c>
      <c r="C37" s="14">
        <v>699.13170000000002</v>
      </c>
      <c r="D37" s="14">
        <v>699.13170000000002</v>
      </c>
      <c r="E37" s="15"/>
      <c r="F37" s="15"/>
      <c r="G37" s="15"/>
      <c r="H37" s="15"/>
      <c r="I37" s="55"/>
      <c r="J37" s="55"/>
      <c r="K37" s="55"/>
    </row>
    <row r="38" spans="1:13" ht="45" customHeight="1" x14ac:dyDescent="0.25">
      <c r="A38" s="21" t="s">
        <v>50</v>
      </c>
      <c r="B38" s="15">
        <v>2024</v>
      </c>
      <c r="C38" s="14">
        <v>69.539860000000004</v>
      </c>
      <c r="D38" s="14">
        <v>69.539860000000004</v>
      </c>
      <c r="E38" s="15"/>
      <c r="F38" s="15"/>
      <c r="G38" s="15"/>
      <c r="H38" s="15"/>
      <c r="I38" s="56"/>
      <c r="J38" s="56"/>
      <c r="K38" s="56"/>
    </row>
    <row r="39" spans="1:13" ht="42.75" customHeight="1" x14ac:dyDescent="0.25">
      <c r="A39" s="29" t="s">
        <v>51</v>
      </c>
      <c r="B39" s="13">
        <v>2024</v>
      </c>
      <c r="C39" s="12">
        <f>C40+C41</f>
        <v>76.2</v>
      </c>
      <c r="D39" s="12">
        <f>D40+D41</f>
        <v>76.2</v>
      </c>
      <c r="E39" s="15"/>
      <c r="F39" s="15"/>
      <c r="G39" s="15"/>
      <c r="H39" s="15"/>
      <c r="I39" s="30"/>
      <c r="J39" s="54" t="s">
        <v>19</v>
      </c>
      <c r="K39" s="54" t="s">
        <v>19</v>
      </c>
    </row>
    <row r="40" spans="1:13" ht="27" customHeight="1" x14ac:dyDescent="0.25">
      <c r="A40" s="21" t="s">
        <v>52</v>
      </c>
      <c r="B40" s="15">
        <v>2024</v>
      </c>
      <c r="C40" s="14">
        <v>0</v>
      </c>
      <c r="D40" s="14">
        <v>0</v>
      </c>
      <c r="E40" s="15"/>
      <c r="F40" s="15"/>
      <c r="G40" s="15"/>
      <c r="H40" s="15"/>
      <c r="I40" s="25"/>
      <c r="J40" s="55"/>
      <c r="K40" s="55"/>
    </row>
    <row r="41" spans="1:13" ht="54.75" customHeight="1" x14ac:dyDescent="0.25">
      <c r="A41" s="21" t="s">
        <v>53</v>
      </c>
      <c r="B41" s="15">
        <v>2024</v>
      </c>
      <c r="C41" s="14">
        <v>76.2</v>
      </c>
      <c r="D41" s="14">
        <v>76.2</v>
      </c>
      <c r="E41" s="15"/>
      <c r="F41" s="15"/>
      <c r="G41" s="15"/>
      <c r="H41" s="15"/>
      <c r="I41" s="30"/>
      <c r="J41" s="56"/>
      <c r="K41" s="56"/>
    </row>
    <row r="42" spans="1:13" ht="168" x14ac:dyDescent="0.25">
      <c r="A42" s="43" t="s">
        <v>54</v>
      </c>
      <c r="B42" s="45">
        <v>2024</v>
      </c>
      <c r="C42" s="22">
        <f>C43+C44+C45</f>
        <v>4054.9665500000001</v>
      </c>
      <c r="D42" s="22">
        <f t="shared" ref="D42:F42" si="6">D43+D44+D45</f>
        <v>741.36654999999996</v>
      </c>
      <c r="E42" s="22"/>
      <c r="F42" s="22">
        <f t="shared" si="6"/>
        <v>3313.6</v>
      </c>
      <c r="G42" s="46"/>
      <c r="H42" s="46"/>
      <c r="I42" s="44" t="s">
        <v>87</v>
      </c>
      <c r="J42" s="40" t="s">
        <v>19</v>
      </c>
      <c r="K42" s="40" t="s">
        <v>19</v>
      </c>
      <c r="L42" s="11">
        <f>F42+D42</f>
        <v>4054.9665500000001</v>
      </c>
      <c r="M42" s="11">
        <f>L42-C42</f>
        <v>0</v>
      </c>
    </row>
    <row r="43" spans="1:13" ht="133.5" customHeight="1" x14ac:dyDescent="0.25">
      <c r="A43" s="38" t="s">
        <v>55</v>
      </c>
      <c r="B43" s="46">
        <v>2024</v>
      </c>
      <c r="C43" s="23">
        <v>1497.72983</v>
      </c>
      <c r="D43" s="23">
        <v>477.32983000000002</v>
      </c>
      <c r="E43" s="23"/>
      <c r="F43" s="23">
        <v>1020.4</v>
      </c>
      <c r="G43" s="46"/>
      <c r="H43" s="46"/>
      <c r="I43" s="44" t="s">
        <v>92</v>
      </c>
      <c r="J43" s="41"/>
      <c r="K43" s="41"/>
      <c r="L43" s="11">
        <f>F43+D43</f>
        <v>1497.72983</v>
      </c>
      <c r="M43" s="11">
        <f>L43-C43</f>
        <v>0</v>
      </c>
    </row>
    <row r="44" spans="1:13" ht="105" customHeight="1" x14ac:dyDescent="0.25">
      <c r="A44" s="38" t="s">
        <v>57</v>
      </c>
      <c r="B44" s="46">
        <v>2024</v>
      </c>
      <c r="C44" s="23">
        <v>1430.92091</v>
      </c>
      <c r="D44" s="23">
        <v>207.72091</v>
      </c>
      <c r="E44" s="23"/>
      <c r="F44" s="23">
        <v>1223.2</v>
      </c>
      <c r="G44" s="46"/>
      <c r="H44" s="46"/>
      <c r="I44" s="44" t="s">
        <v>93</v>
      </c>
      <c r="J44" s="41"/>
      <c r="K44" s="41"/>
      <c r="L44" s="11">
        <f>F44+D44</f>
        <v>1430.92091</v>
      </c>
      <c r="M44" s="11">
        <f>L44-C44</f>
        <v>0</v>
      </c>
    </row>
    <row r="45" spans="1:13" ht="47.25" customHeight="1" x14ac:dyDescent="0.25">
      <c r="A45" s="38" t="s">
        <v>59</v>
      </c>
      <c r="B45" s="46">
        <v>2024</v>
      </c>
      <c r="C45" s="23">
        <v>1126.3158100000001</v>
      </c>
      <c r="D45" s="23">
        <f>30.00001+26.3158</f>
        <v>56.315809999999999</v>
      </c>
      <c r="E45" s="23"/>
      <c r="F45" s="23">
        <f>570+500</f>
        <v>1070</v>
      </c>
      <c r="G45" s="46"/>
      <c r="H45" s="46"/>
      <c r="I45" s="39"/>
      <c r="J45" s="42"/>
      <c r="K45" s="42"/>
      <c r="L45" s="11">
        <f>F45+D45</f>
        <v>1126.3158100000001</v>
      </c>
      <c r="M45" s="11">
        <f>L45-C45</f>
        <v>0</v>
      </c>
    </row>
    <row r="46" spans="1:13" ht="55.5" customHeight="1" x14ac:dyDescent="0.25">
      <c r="A46" s="29" t="s">
        <v>60</v>
      </c>
      <c r="B46" s="13">
        <v>2024</v>
      </c>
      <c r="C46" s="12">
        <f>C47+C48+C49+C50+C51</f>
        <v>3535.06405</v>
      </c>
      <c r="D46" s="12">
        <f>D47+D48+D49+D50+D51</f>
        <v>3535.06405</v>
      </c>
      <c r="E46" s="13"/>
      <c r="F46" s="13"/>
      <c r="G46" s="13"/>
      <c r="H46" s="13"/>
      <c r="I46" s="54" t="s">
        <v>84</v>
      </c>
      <c r="J46" s="54" t="s">
        <v>19</v>
      </c>
      <c r="K46" s="54" t="s">
        <v>19</v>
      </c>
    </row>
    <row r="47" spans="1:13" ht="47.25" customHeight="1" x14ac:dyDescent="0.25">
      <c r="A47" s="21" t="s">
        <v>61</v>
      </c>
      <c r="B47" s="15">
        <v>2024</v>
      </c>
      <c r="C47" s="14">
        <v>1342.96405</v>
      </c>
      <c r="D47" s="14">
        <v>1342.96405</v>
      </c>
      <c r="E47" s="15"/>
      <c r="F47" s="15"/>
      <c r="G47" s="15"/>
      <c r="H47" s="15"/>
      <c r="I47" s="55"/>
      <c r="J47" s="55"/>
      <c r="K47" s="55"/>
    </row>
    <row r="48" spans="1:13" ht="45" customHeight="1" x14ac:dyDescent="0.25">
      <c r="A48" s="21" t="s">
        <v>62</v>
      </c>
      <c r="B48" s="15">
        <v>2024</v>
      </c>
      <c r="C48" s="14">
        <v>99</v>
      </c>
      <c r="D48" s="14">
        <v>99</v>
      </c>
      <c r="E48" s="15"/>
      <c r="F48" s="15"/>
      <c r="G48" s="15"/>
      <c r="H48" s="15"/>
      <c r="I48" s="55"/>
      <c r="J48" s="55"/>
      <c r="K48" s="55"/>
    </row>
    <row r="49" spans="1:11" ht="49.5" customHeight="1" x14ac:dyDescent="0.25">
      <c r="A49" s="21" t="s">
        <v>63</v>
      </c>
      <c r="B49" s="15">
        <v>2024</v>
      </c>
      <c r="C49" s="14">
        <v>1913.1</v>
      </c>
      <c r="D49" s="14">
        <v>1913.1</v>
      </c>
      <c r="E49" s="15"/>
      <c r="F49" s="15"/>
      <c r="G49" s="15"/>
      <c r="H49" s="15"/>
      <c r="I49" s="55"/>
      <c r="J49" s="55"/>
      <c r="K49" s="55"/>
    </row>
    <row r="50" spans="1:11" ht="66.75" customHeight="1" x14ac:dyDescent="0.25">
      <c r="A50" s="21" t="s">
        <v>64</v>
      </c>
      <c r="B50" s="15">
        <v>2024</v>
      </c>
      <c r="C50" s="14">
        <v>0</v>
      </c>
      <c r="D50" s="14">
        <v>0</v>
      </c>
      <c r="E50" s="15"/>
      <c r="F50" s="15"/>
      <c r="G50" s="15"/>
      <c r="H50" s="15"/>
      <c r="I50" s="55"/>
      <c r="J50" s="55"/>
      <c r="K50" s="55"/>
    </row>
    <row r="51" spans="1:11" ht="42" customHeight="1" x14ac:dyDescent="0.25">
      <c r="A51" s="21" t="s">
        <v>65</v>
      </c>
      <c r="B51" s="15">
        <v>2024</v>
      </c>
      <c r="C51" s="14">
        <v>180</v>
      </c>
      <c r="D51" s="14">
        <v>180</v>
      </c>
      <c r="E51" s="15"/>
      <c r="F51" s="15"/>
      <c r="G51" s="15"/>
      <c r="H51" s="15"/>
      <c r="I51" s="56"/>
      <c r="J51" s="56"/>
      <c r="K51" s="56"/>
    </row>
    <row r="52" spans="1:11" ht="54" customHeight="1" x14ac:dyDescent="0.25">
      <c r="A52" s="29" t="s">
        <v>66</v>
      </c>
      <c r="B52" s="13">
        <v>2024</v>
      </c>
      <c r="C52" s="12">
        <f>C53+C54+C55+C56</f>
        <v>242.91000000000003</v>
      </c>
      <c r="D52" s="12">
        <f>D53+D54+D55+D56</f>
        <v>242.91000000000003</v>
      </c>
      <c r="E52" s="15"/>
      <c r="F52" s="15"/>
      <c r="G52" s="15"/>
      <c r="H52" s="15"/>
      <c r="I52" s="58" t="s">
        <v>85</v>
      </c>
      <c r="J52" s="54" t="s">
        <v>19</v>
      </c>
      <c r="K52" s="54" t="s">
        <v>19</v>
      </c>
    </row>
    <row r="53" spans="1:11" ht="54.75" customHeight="1" x14ac:dyDescent="0.25">
      <c r="A53" s="21" t="s">
        <v>67</v>
      </c>
      <c r="B53" s="15">
        <v>2024</v>
      </c>
      <c r="C53" s="14">
        <v>143.30000000000001</v>
      </c>
      <c r="D53" s="14">
        <v>143.30000000000001</v>
      </c>
      <c r="E53" s="15"/>
      <c r="F53" s="15"/>
      <c r="G53" s="15"/>
      <c r="H53" s="15"/>
      <c r="I53" s="59"/>
      <c r="J53" s="55"/>
      <c r="K53" s="55"/>
    </row>
    <row r="54" spans="1:11" ht="47.25" customHeight="1" x14ac:dyDescent="0.25">
      <c r="A54" s="21" t="s">
        <v>68</v>
      </c>
      <c r="B54" s="15">
        <v>2024</v>
      </c>
      <c r="C54" s="14">
        <v>96.3</v>
      </c>
      <c r="D54" s="14">
        <v>96.3</v>
      </c>
      <c r="E54" s="15"/>
      <c r="F54" s="15"/>
      <c r="G54" s="15"/>
      <c r="H54" s="15"/>
      <c r="I54" s="59"/>
      <c r="J54" s="55"/>
      <c r="K54" s="55"/>
    </row>
    <row r="55" spans="1:11" ht="45" customHeight="1" x14ac:dyDescent="0.25">
      <c r="A55" s="21" t="s">
        <v>69</v>
      </c>
      <c r="B55" s="15">
        <v>2024</v>
      </c>
      <c r="C55" s="14">
        <v>2.31</v>
      </c>
      <c r="D55" s="14">
        <v>2.31</v>
      </c>
      <c r="E55" s="15"/>
      <c r="F55" s="15"/>
      <c r="G55" s="15"/>
      <c r="H55" s="15"/>
      <c r="I55" s="59"/>
      <c r="J55" s="55"/>
      <c r="K55" s="55"/>
    </row>
    <row r="56" spans="1:11" ht="43.5" customHeight="1" x14ac:dyDescent="0.25">
      <c r="A56" s="21" t="s">
        <v>70</v>
      </c>
      <c r="B56" s="15">
        <v>2024</v>
      </c>
      <c r="C56" s="14">
        <v>1</v>
      </c>
      <c r="D56" s="14">
        <v>1</v>
      </c>
      <c r="E56" s="15"/>
      <c r="F56" s="15"/>
      <c r="G56" s="15"/>
      <c r="H56" s="15"/>
      <c r="I56" s="60"/>
      <c r="J56" s="56"/>
      <c r="K56" s="56"/>
    </row>
    <row r="57" spans="1:11" ht="45" customHeight="1" x14ac:dyDescent="0.25">
      <c r="A57" s="29" t="s">
        <v>71</v>
      </c>
      <c r="B57" s="13">
        <v>2024</v>
      </c>
      <c r="C57" s="12">
        <f>C58+C59</f>
        <v>0</v>
      </c>
      <c r="D57" s="12">
        <f>D58+D59</f>
        <v>0</v>
      </c>
      <c r="E57" s="15"/>
      <c r="F57" s="15"/>
      <c r="G57" s="15"/>
      <c r="H57" s="15"/>
      <c r="I57" s="30"/>
      <c r="J57" s="54" t="s">
        <v>19</v>
      </c>
      <c r="K57" s="54" t="s">
        <v>19</v>
      </c>
    </row>
    <row r="58" spans="1:11" ht="57.75" customHeight="1" x14ac:dyDescent="0.25">
      <c r="A58" s="21" t="s">
        <v>72</v>
      </c>
      <c r="B58" s="15">
        <v>2024</v>
      </c>
      <c r="C58" s="14">
        <v>0</v>
      </c>
      <c r="D58" s="14">
        <v>0</v>
      </c>
      <c r="E58" s="15"/>
      <c r="F58" s="15"/>
      <c r="G58" s="15"/>
      <c r="H58" s="15"/>
      <c r="I58" s="30"/>
      <c r="J58" s="55"/>
      <c r="K58" s="55"/>
    </row>
    <row r="59" spans="1:11" ht="65.25" customHeight="1" x14ac:dyDescent="0.25">
      <c r="A59" s="21" t="s">
        <v>73</v>
      </c>
      <c r="B59" s="15">
        <v>2024</v>
      </c>
      <c r="C59" s="14">
        <v>0</v>
      </c>
      <c r="D59" s="14">
        <v>0</v>
      </c>
      <c r="E59" s="15"/>
      <c r="F59" s="15"/>
      <c r="G59" s="15"/>
      <c r="H59" s="15"/>
      <c r="I59" s="30"/>
      <c r="J59" s="56"/>
      <c r="K59" s="56"/>
    </row>
  </sheetData>
  <mergeCells count="43">
    <mergeCell ref="I19:I20"/>
    <mergeCell ref="J19:J20"/>
    <mergeCell ref="K19:K20"/>
    <mergeCell ref="A11:K11"/>
    <mergeCell ref="A14:K14"/>
    <mergeCell ref="I15:I18"/>
    <mergeCell ref="J15:J18"/>
    <mergeCell ref="K15:K18"/>
    <mergeCell ref="A23:K23"/>
    <mergeCell ref="J24:J27"/>
    <mergeCell ref="K24:K27"/>
    <mergeCell ref="I21:I22"/>
    <mergeCell ref="J21:J22"/>
    <mergeCell ref="K21:K22"/>
    <mergeCell ref="K34:K38"/>
    <mergeCell ref="I30:I33"/>
    <mergeCell ref="J30:J33"/>
    <mergeCell ref="K30:K33"/>
    <mergeCell ref="I24:I27"/>
    <mergeCell ref="J46:J51"/>
    <mergeCell ref="K46:K51"/>
    <mergeCell ref="I46:I51"/>
    <mergeCell ref="J57:J59"/>
    <mergeCell ref="K57:K59"/>
    <mergeCell ref="I52:I56"/>
    <mergeCell ref="J52:J56"/>
    <mergeCell ref="K52:K56"/>
    <mergeCell ref="J39:J41"/>
    <mergeCell ref="K39:K41"/>
    <mergeCell ref="I34:I38"/>
    <mergeCell ref="A2:K2"/>
    <mergeCell ref="A3:K3"/>
    <mergeCell ref="A4:K4"/>
    <mergeCell ref="A5:K5"/>
    <mergeCell ref="A7:A9"/>
    <mergeCell ref="K7:K9"/>
    <mergeCell ref="B7:B9"/>
    <mergeCell ref="C7:H7"/>
    <mergeCell ref="I7:I9"/>
    <mergeCell ref="J7:J9"/>
    <mergeCell ref="C8:C9"/>
    <mergeCell ref="D8:H8"/>
    <mergeCell ref="J34:J38"/>
  </mergeCells>
  <pageMargins left="0.31496062992125984" right="0.31496062992125984" top="0.35433070866141736" bottom="0.35433070866141736" header="0.31496062992125984" footer="0.31496062992125984"/>
  <pageSetup paperSize="9" scale="8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2024-12-06T07:44:40Z</dcterms:modified>
</cp:coreProperties>
</file>