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Прил.6" sheetId="3" r:id="rId1"/>
  </sheets>
  <definedNames>
    <definedName name="_xlnm.Print_Area" localSheetId="0">Прил.6!$A$1:$M$342</definedName>
  </definedNames>
  <calcPr calcId="152511"/>
</workbook>
</file>

<file path=xl/calcChain.xml><?xml version="1.0" encoding="utf-8"?>
<calcChain xmlns="http://schemas.openxmlformats.org/spreadsheetml/2006/main">
  <c r="I219" i="3" l="1"/>
  <c r="M299" i="3"/>
  <c r="M300" i="3"/>
  <c r="M301" i="3"/>
  <c r="M297" i="3"/>
  <c r="I65" i="3"/>
  <c r="I54" i="3"/>
  <c r="I53" i="3"/>
  <c r="I51" i="3"/>
  <c r="M134" i="3"/>
  <c r="M133" i="3"/>
  <c r="M132" i="3"/>
  <c r="M131" i="3"/>
  <c r="M149" i="3"/>
  <c r="M148" i="3"/>
  <c r="M147" i="3"/>
  <c r="M146" i="3"/>
  <c r="I148" i="3"/>
  <c r="I147" i="3"/>
  <c r="M114" i="3"/>
  <c r="M54" i="3"/>
  <c r="M53" i="3"/>
  <c r="M52" i="3"/>
  <c r="M51" i="3"/>
  <c r="M43" i="3"/>
  <c r="M42" i="3"/>
  <c r="M41" i="3"/>
  <c r="J42" i="3"/>
  <c r="I42" i="3"/>
  <c r="I41" i="3"/>
  <c r="I40" i="3"/>
  <c r="I297" i="3"/>
  <c r="I296" i="3"/>
  <c r="M331" i="3"/>
  <c r="M329" i="3"/>
  <c r="M328" i="3"/>
  <c r="M330" i="3"/>
  <c r="I206" i="3"/>
  <c r="I205" i="3"/>
  <c r="J206" i="3"/>
  <c r="L206" i="3"/>
  <c r="L204" i="3"/>
  <c r="M206" i="3"/>
  <c r="M204" i="3"/>
  <c r="I211" i="3"/>
  <c r="I209" i="3"/>
  <c r="J211" i="3"/>
  <c r="L211" i="3"/>
  <c r="L209" i="3"/>
  <c r="M211" i="3"/>
  <c r="M209" i="3"/>
  <c r="I212" i="3"/>
  <c r="M212" i="3"/>
  <c r="I153" i="3"/>
  <c r="M218" i="3"/>
  <c r="M217" i="3"/>
  <c r="M216" i="3"/>
  <c r="M215" i="3"/>
  <c r="J218" i="3"/>
  <c r="I218" i="3"/>
  <c r="I217" i="3"/>
  <c r="M336" i="3"/>
  <c r="M333" i="3"/>
  <c r="I244" i="3"/>
  <c r="M202" i="3"/>
  <c r="M159" i="3"/>
  <c r="M158" i="3"/>
  <c r="M157" i="3"/>
  <c r="M156" i="3"/>
  <c r="M154" i="3"/>
  <c r="M153" i="3"/>
  <c r="M151" i="3"/>
  <c r="I159" i="3"/>
  <c r="I158" i="3"/>
  <c r="I157" i="3"/>
  <c r="I156" i="3"/>
  <c r="M48" i="3"/>
  <c r="M306" i="3"/>
  <c r="M326" i="3"/>
  <c r="M325" i="3"/>
  <c r="I165" i="3"/>
  <c r="I164" i="3"/>
  <c r="I163" i="3"/>
  <c r="I162" i="3"/>
  <c r="M165" i="3"/>
  <c r="M164" i="3"/>
  <c r="M163" i="3"/>
  <c r="M162" i="3"/>
  <c r="M139" i="3"/>
  <c r="M138" i="3"/>
  <c r="M137" i="3"/>
  <c r="M136" i="3"/>
  <c r="J138" i="3"/>
  <c r="I136" i="3"/>
  <c r="I64" i="3"/>
  <c r="I63" i="3"/>
  <c r="I59" i="3"/>
  <c r="M65" i="3"/>
  <c r="M64" i="3"/>
  <c r="M62" i="3"/>
  <c r="M61" i="3"/>
  <c r="M59" i="3"/>
  <c r="M58" i="3"/>
  <c r="M57" i="3"/>
  <c r="M56" i="3"/>
  <c r="M50" i="3"/>
  <c r="M8" i="3"/>
  <c r="J58" i="3"/>
  <c r="I72" i="3"/>
  <c r="I71" i="3"/>
  <c r="I98" i="3"/>
  <c r="M98" i="3"/>
  <c r="M97" i="3"/>
  <c r="M96" i="3"/>
  <c r="L97" i="3"/>
  <c r="L95" i="3"/>
  <c r="J97" i="3"/>
  <c r="I97" i="3"/>
  <c r="I95" i="3"/>
  <c r="M170" i="3"/>
  <c r="M169" i="3"/>
  <c r="M168" i="3"/>
  <c r="M167" i="3"/>
  <c r="I170" i="3"/>
  <c r="I169" i="3"/>
  <c r="I168" i="3"/>
  <c r="I167" i="3"/>
  <c r="M225" i="3"/>
  <c r="J225" i="3"/>
  <c r="I225" i="3"/>
  <c r="M83" i="3"/>
  <c r="J83" i="3"/>
  <c r="I83" i="3"/>
  <c r="M177" i="3"/>
  <c r="I177" i="3"/>
  <c r="M144" i="3"/>
  <c r="I144" i="3"/>
  <c r="M197" i="3"/>
  <c r="J197" i="3"/>
  <c r="I197" i="3"/>
  <c r="M192" i="3"/>
  <c r="I192" i="3"/>
  <c r="M188" i="3"/>
  <c r="I188" i="3"/>
  <c r="M183" i="3"/>
  <c r="I183" i="3"/>
  <c r="M142" i="3"/>
  <c r="M246" i="3"/>
  <c r="M245" i="3"/>
  <c r="M244" i="3"/>
  <c r="J246" i="3"/>
  <c r="M238" i="3"/>
  <c r="M237" i="3"/>
  <c r="M232" i="3"/>
  <c r="M231" i="3"/>
  <c r="M230" i="3"/>
  <c r="J232" i="3"/>
  <c r="I232" i="3"/>
  <c r="L231" i="3"/>
  <c r="M242" i="3"/>
  <c r="J242" i="3"/>
  <c r="M252" i="3"/>
  <c r="M257" i="3"/>
  <c r="J257" i="3"/>
  <c r="I257" i="3"/>
  <c r="I262" i="3"/>
  <c r="J262" i="3"/>
  <c r="M262" i="3"/>
  <c r="M267" i="3"/>
  <c r="J267" i="3"/>
  <c r="I267" i="3"/>
  <c r="M272" i="3"/>
  <c r="J272" i="3"/>
  <c r="I272" i="3"/>
  <c r="M277" i="3"/>
  <c r="J277" i="3"/>
  <c r="I277" i="3"/>
  <c r="J282" i="3"/>
  <c r="I282" i="3"/>
  <c r="M287" i="3"/>
  <c r="M292" i="3"/>
  <c r="I306" i="3"/>
  <c r="M311" i="3"/>
  <c r="I311" i="3"/>
  <c r="M316" i="3"/>
  <c r="M315" i="3"/>
  <c r="M314" i="3"/>
  <c r="M313" i="3"/>
  <c r="I314" i="3"/>
  <c r="I313" i="3"/>
  <c r="M320" i="3"/>
  <c r="J320" i="3"/>
  <c r="I320" i="3"/>
  <c r="J325" i="3"/>
  <c r="I325" i="3"/>
  <c r="I330" i="3"/>
  <c r="I334" i="3"/>
  <c r="M340" i="3"/>
  <c r="I340" i="3"/>
  <c r="M129" i="3"/>
  <c r="M124" i="3"/>
  <c r="M119" i="3"/>
  <c r="I129" i="3"/>
  <c r="I114" i="3"/>
  <c r="M109" i="3"/>
  <c r="M104" i="3"/>
  <c r="I104" i="3"/>
  <c r="M93" i="3"/>
  <c r="I93" i="3"/>
  <c r="M88" i="3"/>
  <c r="I88" i="3"/>
  <c r="M77" i="3"/>
  <c r="M72" i="3"/>
  <c r="M71" i="3"/>
  <c r="M37" i="3"/>
  <c r="M31" i="3"/>
  <c r="M27" i="3"/>
  <c r="M13" i="3"/>
  <c r="M17" i="3"/>
  <c r="M21" i="3"/>
  <c r="J16" i="3"/>
  <c r="J30" i="3"/>
  <c r="J36" i="3"/>
  <c r="J103" i="3"/>
  <c r="J113" i="3"/>
  <c r="J108" i="3"/>
  <c r="J118" i="3"/>
  <c r="J123" i="3"/>
  <c r="J128" i="3"/>
  <c r="J143" i="3"/>
  <c r="J153" i="3"/>
  <c r="J176" i="3"/>
  <c r="J182" i="3"/>
  <c r="J196" i="3"/>
  <c r="J201" i="3"/>
  <c r="J224" i="3"/>
  <c r="J229" i="3"/>
  <c r="J237" i="3"/>
  <c r="J241" i="3"/>
  <c r="J286" i="3"/>
  <c r="J291" i="3"/>
  <c r="J296" i="3"/>
  <c r="J305" i="3"/>
  <c r="J310" i="3"/>
  <c r="M108" i="3"/>
  <c r="M106" i="3"/>
  <c r="L108" i="3"/>
  <c r="L106" i="3"/>
  <c r="I108" i="3"/>
  <c r="I107" i="3"/>
  <c r="M118" i="3"/>
  <c r="M116" i="3"/>
  <c r="L118" i="3"/>
  <c r="L116" i="3"/>
  <c r="I118" i="3"/>
  <c r="I117" i="3"/>
  <c r="I229" i="3"/>
  <c r="M229" i="3"/>
  <c r="M228" i="3"/>
  <c r="M241" i="3"/>
  <c r="M240" i="3"/>
  <c r="J92" i="3"/>
  <c r="J87" i="3"/>
  <c r="J82" i="3"/>
  <c r="M82" i="3"/>
  <c r="M80" i="3"/>
  <c r="L82" i="3"/>
  <c r="L80" i="3"/>
  <c r="I82" i="3"/>
  <c r="I80" i="3"/>
  <c r="M87" i="3"/>
  <c r="M85" i="3"/>
  <c r="L87" i="3"/>
  <c r="L85" i="3"/>
  <c r="I87" i="3"/>
  <c r="I85" i="3"/>
  <c r="M92" i="3"/>
  <c r="M90" i="3"/>
  <c r="L92" i="3"/>
  <c r="L90" i="3"/>
  <c r="I92" i="3"/>
  <c r="I90" i="3"/>
  <c r="M70" i="3"/>
  <c r="M69" i="3"/>
  <c r="M68" i="3"/>
  <c r="L70" i="3"/>
  <c r="L69" i="3"/>
  <c r="I70" i="3"/>
  <c r="I69" i="3"/>
  <c r="J76" i="3"/>
  <c r="J47" i="3"/>
  <c r="M47" i="3"/>
  <c r="M46" i="3"/>
  <c r="M26" i="3"/>
  <c r="M25" i="3"/>
  <c r="J12" i="3"/>
  <c r="M286" i="3"/>
  <c r="M284" i="3"/>
  <c r="L286" i="3"/>
  <c r="L284" i="3"/>
  <c r="I286" i="3"/>
  <c r="I284" i="3"/>
  <c r="I47" i="3"/>
  <c r="I46" i="3"/>
  <c r="I45" i="3"/>
  <c r="M143" i="3"/>
  <c r="M141" i="3"/>
  <c r="I143" i="3"/>
  <c r="I142" i="3"/>
  <c r="M201" i="3"/>
  <c r="M199" i="3"/>
  <c r="M200" i="3"/>
  <c r="L201" i="3"/>
  <c r="L199" i="3"/>
  <c r="I201" i="3"/>
  <c r="I200" i="3"/>
  <c r="M196" i="3"/>
  <c r="M194" i="3"/>
  <c r="L196" i="3"/>
  <c r="L194" i="3"/>
  <c r="I196" i="3"/>
  <c r="I194" i="3"/>
  <c r="M123" i="3"/>
  <c r="M122" i="3"/>
  <c r="L123" i="3"/>
  <c r="L121" i="3"/>
  <c r="I123" i="3"/>
  <c r="I122" i="3"/>
  <c r="L233" i="3"/>
  <c r="I305" i="3"/>
  <c r="I304" i="3"/>
  <c r="I291" i="3"/>
  <c r="I289" i="3"/>
  <c r="I281" i="3"/>
  <c r="I279" i="3"/>
  <c r="I276" i="3"/>
  <c r="I275" i="3"/>
  <c r="I271" i="3"/>
  <c r="I269" i="3"/>
  <c r="I266" i="3"/>
  <c r="I264" i="3"/>
  <c r="I261" i="3"/>
  <c r="I259" i="3"/>
  <c r="I256" i="3"/>
  <c r="I255" i="3"/>
  <c r="I251" i="3"/>
  <c r="I250" i="3"/>
  <c r="I310" i="3"/>
  <c r="I308" i="3"/>
  <c r="I319" i="3"/>
  <c r="I318" i="3"/>
  <c r="I324" i="3"/>
  <c r="I323" i="3"/>
  <c r="I329" i="3"/>
  <c r="I328" i="3"/>
  <c r="I339" i="3"/>
  <c r="I338" i="3"/>
  <c r="I243" i="3"/>
  <c r="I242" i="3"/>
  <c r="I241" i="3"/>
  <c r="I240" i="3"/>
  <c r="I239" i="3"/>
  <c r="I238" i="3"/>
  <c r="I237" i="3"/>
  <c r="I236" i="3"/>
  <c r="I224" i="3"/>
  <c r="I223" i="3"/>
  <c r="I191" i="3"/>
  <c r="I190" i="3"/>
  <c r="I187" i="3"/>
  <c r="I186" i="3"/>
  <c r="I182" i="3"/>
  <c r="I181" i="3"/>
  <c r="I180" i="3"/>
  <c r="I176" i="3"/>
  <c r="I175" i="3"/>
  <c r="I113" i="3"/>
  <c r="I112" i="3"/>
  <c r="I103" i="3"/>
  <c r="I101" i="3"/>
  <c r="I76" i="3"/>
  <c r="I74" i="3"/>
  <c r="M20" i="3"/>
  <c r="M19" i="3"/>
  <c r="I152" i="3"/>
  <c r="I128" i="3"/>
  <c r="I127" i="3"/>
  <c r="M128" i="3"/>
  <c r="M126" i="3"/>
  <c r="L128" i="3"/>
  <c r="L126" i="3"/>
  <c r="M191" i="3"/>
  <c r="M190" i="3"/>
  <c r="L333" i="3"/>
  <c r="L332" i="3"/>
  <c r="I333" i="3"/>
  <c r="L20" i="3"/>
  <c r="M271" i="3"/>
  <c r="M269" i="3"/>
  <c r="M251" i="3"/>
  <c r="M249" i="3"/>
  <c r="M76" i="3"/>
  <c r="M74" i="3"/>
  <c r="L76" i="3"/>
  <c r="L74" i="3"/>
  <c r="M103" i="3"/>
  <c r="M102" i="3"/>
  <c r="M319" i="3"/>
  <c r="M318" i="3"/>
  <c r="M266" i="3"/>
  <c r="M265" i="3"/>
  <c r="L266" i="3"/>
  <c r="L264" i="3"/>
  <c r="M182" i="3"/>
  <c r="M181" i="3"/>
  <c r="M324" i="3"/>
  <c r="M323" i="3"/>
  <c r="M291" i="3"/>
  <c r="M290" i="3"/>
  <c r="M296" i="3"/>
  <c r="M305" i="3"/>
  <c r="M303" i="3"/>
  <c r="M310" i="3"/>
  <c r="M309" i="3"/>
  <c r="M281" i="3"/>
  <c r="M279" i="3"/>
  <c r="M256" i="3"/>
  <c r="M254" i="3"/>
  <c r="M261" i="3"/>
  <c r="M260" i="3"/>
  <c r="M276" i="3"/>
  <c r="M275" i="3"/>
  <c r="M339" i="3"/>
  <c r="M338" i="3"/>
  <c r="L314" i="3"/>
  <c r="L313" i="3"/>
  <c r="L339" i="3"/>
  <c r="L337" i="3"/>
  <c r="M36" i="3"/>
  <c r="M35" i="3"/>
  <c r="M34" i="3"/>
  <c r="M30" i="3"/>
  <c r="M29" i="3"/>
  <c r="M16" i="3"/>
  <c r="M15" i="3"/>
  <c r="M12" i="3"/>
  <c r="M11" i="3"/>
  <c r="L310" i="3"/>
  <c r="L308" i="3"/>
  <c r="L281" i="3"/>
  <c r="L279" i="3"/>
  <c r="L296" i="3"/>
  <c r="L294" i="3"/>
  <c r="L291" i="3"/>
  <c r="L289" i="3"/>
  <c r="L305" i="3"/>
  <c r="L303" i="3"/>
  <c r="M187" i="3"/>
  <c r="M186" i="3"/>
  <c r="M224" i="3"/>
  <c r="M223" i="3"/>
  <c r="M176" i="3"/>
  <c r="M175" i="3"/>
  <c r="M113" i="3"/>
  <c r="M112" i="3"/>
  <c r="M111" i="3"/>
  <c r="M100" i="3"/>
  <c r="M67" i="3"/>
  <c r="L12" i="3"/>
  <c r="L16" i="3"/>
  <c r="L10" i="3"/>
  <c r="L26" i="3"/>
  <c r="L24" i="3"/>
  <c r="L30" i="3"/>
  <c r="L36" i="3"/>
  <c r="L35" i="3"/>
  <c r="L68" i="3"/>
  <c r="L113" i="3"/>
  <c r="L111" i="3"/>
  <c r="L176" i="3"/>
  <c r="L174" i="3"/>
  <c r="L182" i="3"/>
  <c r="L181" i="3"/>
  <c r="L187" i="3"/>
  <c r="L186" i="3"/>
  <c r="L251" i="3"/>
  <c r="L249" i="3"/>
  <c r="L173" i="3"/>
  <c r="L256" i="3"/>
  <c r="L254" i="3"/>
  <c r="L261" i="3"/>
  <c r="L259" i="3"/>
  <c r="L276" i="3"/>
  <c r="L274" i="3"/>
  <c r="L324" i="3"/>
  <c r="L322" i="3"/>
  <c r="L329" i="3"/>
  <c r="L327" i="3"/>
  <c r="L224" i="3"/>
  <c r="L222" i="3"/>
  <c r="L214" i="3"/>
  <c r="L229" i="3"/>
  <c r="L228" i="3"/>
  <c r="L237" i="3"/>
  <c r="L235" i="3"/>
  <c r="L241" i="3"/>
  <c r="L185" i="3"/>
  <c r="I86" i="3"/>
  <c r="I303" i="3"/>
  <c r="M174" i="3"/>
  <c r="M173" i="3"/>
  <c r="I58" i="3"/>
  <c r="I151" i="3"/>
  <c r="M205" i="3"/>
  <c r="M210" i="3"/>
  <c r="I174" i="3"/>
  <c r="I270" i="3"/>
  <c r="I116" i="3"/>
  <c r="M259" i="3"/>
  <c r="M289" i="3"/>
  <c r="L33" i="3"/>
  <c r="M280" i="3"/>
  <c r="I126" i="3"/>
  <c r="M86" i="3"/>
  <c r="I204" i="3"/>
  <c r="I121" i="3"/>
  <c r="I102" i="3"/>
  <c r="M335" i="3"/>
  <c r="M334" i="3"/>
  <c r="I260" i="3"/>
  <c r="M304" i="3"/>
  <c r="M121" i="3"/>
  <c r="I199" i="3"/>
  <c r="I210" i="3"/>
  <c r="I254" i="3"/>
  <c r="I274" i="3"/>
  <c r="I57" i="3"/>
  <c r="I56" i="3"/>
  <c r="L67" i="3"/>
  <c r="L103" i="3"/>
  <c r="L79" i="3"/>
  <c r="I137" i="3"/>
  <c r="M270" i="3"/>
  <c r="L9" i="3"/>
  <c r="M250" i="3"/>
  <c r="I91" i="3"/>
  <c r="I195" i="3"/>
  <c r="I249" i="3"/>
  <c r="L100" i="3"/>
  <c r="L172" i="3"/>
  <c r="I146" i="3"/>
  <c r="I75" i="3"/>
  <c r="I141" i="3"/>
  <c r="M152" i="3"/>
  <c r="M308" i="3"/>
  <c r="M295" i="3"/>
  <c r="M294" i="3"/>
  <c r="M222" i="3"/>
  <c r="M221" i="3"/>
  <c r="M214" i="3"/>
  <c r="I280" i="3"/>
  <c r="I96" i="3"/>
  <c r="I111" i="3"/>
  <c r="M195" i="3"/>
  <c r="M255" i="3"/>
  <c r="M117" i="3"/>
  <c r="I222" i="3"/>
  <c r="M75" i="3"/>
  <c r="M107" i="3"/>
  <c r="M274" i="3"/>
  <c r="L8" i="3"/>
  <c r="M180" i="3"/>
  <c r="M179" i="3"/>
  <c r="L179" i="3"/>
  <c r="L234" i="3"/>
  <c r="L227" i="3"/>
  <c r="L248" i="3"/>
  <c r="L221" i="3"/>
  <c r="M161" i="3"/>
  <c r="M40" i="3"/>
  <c r="L7" i="3"/>
  <c r="M127" i="3"/>
  <c r="I106" i="3"/>
  <c r="M91" i="3"/>
  <c r="I81" i="3"/>
  <c r="L23" i="3"/>
  <c r="M33" i="3"/>
  <c r="I265" i="3"/>
  <c r="M81" i="3"/>
  <c r="M264" i="3"/>
  <c r="I52" i="3"/>
  <c r="M95" i="3"/>
  <c r="M79" i="3"/>
  <c r="I290" i="3"/>
  <c r="M101" i="3"/>
  <c r="I309" i="3"/>
  <c r="I62" i="3"/>
  <c r="I294" i="3"/>
  <c r="I295" i="3"/>
  <c r="L6" i="3"/>
  <c r="M39" i="3"/>
  <c r="M45" i="3"/>
  <c r="M24" i="3"/>
  <c r="M23" i="3"/>
  <c r="M10" i="3"/>
  <c r="M9" i="3"/>
  <c r="M248" i="3"/>
  <c r="M285" i="3"/>
  <c r="M185" i="3"/>
  <c r="M172" i="3"/>
  <c r="M7" i="3"/>
  <c r="M236" i="3"/>
  <c r="M235" i="3"/>
  <c r="M234" i="3"/>
  <c r="M227" i="3"/>
  <c r="M6" i="3"/>
</calcChain>
</file>

<file path=xl/sharedStrings.xml><?xml version="1.0" encoding="utf-8"?>
<sst xmlns="http://schemas.openxmlformats.org/spreadsheetml/2006/main" count="615" uniqueCount="242">
  <si>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</si>
  <si>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</si>
  <si>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Непрограммные расходы органов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</si>
  <si>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</si>
  <si>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</si>
  <si>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</si>
  <si>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</si>
  <si>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</si>
  <si>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</si>
  <si>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</si>
  <si>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0801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</si>
  <si>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</si>
  <si>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</si>
  <si>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</si>
  <si>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0503</t>
  </si>
  <si>
    <t>Коммунальное хозяйство</t>
  </si>
  <si>
    <t>0502</t>
  </si>
  <si>
    <t>Дорожное хозяйство.</t>
  </si>
  <si>
    <t>0409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</si>
  <si>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</si>
  <si>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</si>
  <si>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</si>
  <si>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межбюджетные трансферты</t>
  </si>
  <si>
    <t>Резервные фонды</t>
  </si>
  <si>
    <t>Резервные средства</t>
  </si>
  <si>
    <t>0111</t>
  </si>
  <si>
    <t>0203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</si>
  <si>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</si>
  <si>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</si>
  <si>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</si>
  <si>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</si>
  <si>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Культура (дома культуры)</t>
  </si>
  <si>
    <t>Культура (библиотеки)</t>
  </si>
  <si>
    <t>1001</t>
  </si>
  <si>
    <t>Пенсионное обеспечение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</si>
  <si>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</si>
  <si>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</si>
  <si>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</si>
  <si>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0501</t>
  </si>
  <si>
    <t>Жилищное хозяйство</t>
  </si>
  <si>
    <t>000</t>
  </si>
  <si>
    <t>0000</t>
  </si>
  <si>
    <t>Уплата прочих налогов, сборов и иных платежей</t>
  </si>
  <si>
    <t>Основное мероприятие "Содержание учреждений культуры"</t>
  </si>
  <si>
    <t>22 1 01 00200</t>
  </si>
  <si>
    <t>Основное мероприятие "Содержание библиотек"</t>
  </si>
  <si>
    <t>Расходы на содержание муниципальных казенных учреждений культуры</t>
  </si>
  <si>
    <t>Расходы на содержание муниципальных казенных учреждений библиотек</t>
  </si>
  <si>
    <t>Основное мероприятие "Мероприятия по жилищному хозяйству"</t>
  </si>
  <si>
    <t>Основное мероприятие "Мероприятия по коммунальному хозяйству"</t>
  </si>
  <si>
    <t>Основное мероприятие "Мероприятия по благоустройству"</t>
  </si>
  <si>
    <t xml:space="preserve">Расходы на мероприятия по подготовке объектов теплоснабжения к отопительному сезону на территории  поселения </t>
  </si>
  <si>
    <t xml:space="preserve">Расходы на мероприятия по учету и обслуживанию уличного освещения поселения </t>
  </si>
  <si>
    <t xml:space="preserve">Расходы на прочие мероприятия по благоустройству поселений </t>
  </si>
  <si>
    <t>Основное мероприятие "Обслуживание и содержание дорог местного значения"</t>
  </si>
  <si>
    <t xml:space="preserve">Расходы на мероприятия по обслуживанию и содержанию  автомобильных дорог местного значения </t>
  </si>
  <si>
    <t>Основное мероприятие "Мероприятия  по ремонтным работам дорог местного значения"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</si>
  <si>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</si>
  <si>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>Основное мероприятие "Обеспечение участия в мероприятиях  по ремонту дорог общего пользования  местного значения и ремонта дворовых территорий и проездов к МКД"</t>
  </si>
  <si>
    <t xml:space="preserve">Капитальный ремонт и ремонт автомобильных дорог общего пользования местного значения </t>
  </si>
  <si>
    <t>Основное мероприятие "Мероприятия  по укреплению пожарной безопасности"</t>
  </si>
  <si>
    <t>22 0 00 00000</t>
  </si>
  <si>
    <t>22 1 00  00000</t>
  </si>
  <si>
    <t>22 1 01  00000</t>
  </si>
  <si>
    <t>22 1 02  00000</t>
  </si>
  <si>
    <t>22 1 03  00000</t>
  </si>
  <si>
    <t>22 1 03 01720</t>
  </si>
  <si>
    <t>22 1 02 00210</t>
  </si>
  <si>
    <t>22 2 00 00000</t>
  </si>
  <si>
    <t>22 2 01 00250</t>
  </si>
  <si>
    <t>22 2 02  00000</t>
  </si>
  <si>
    <t>22 2 02 01560</t>
  </si>
  <si>
    <t>22 2 03  00000</t>
  </si>
  <si>
    <t>22 2 03 01600</t>
  </si>
  <si>
    <t>22 2 03 01620</t>
  </si>
  <si>
    <t>22 3 01 00000</t>
  </si>
  <si>
    <t>22 3 00 00000</t>
  </si>
  <si>
    <t>22 3 01 01150</t>
  </si>
  <si>
    <t>22 3 02 00000</t>
  </si>
  <si>
    <t>22 3 02 01650</t>
  </si>
  <si>
    <t>22 3 03 00000</t>
  </si>
  <si>
    <t>22 3 03 70140</t>
  </si>
  <si>
    <t>22 4 00 00000</t>
  </si>
  <si>
    <t>22 4 02 01220</t>
  </si>
  <si>
    <t>22 4 02 00000</t>
  </si>
  <si>
    <t>98 0 00 00000</t>
  </si>
  <si>
    <t>98 3 00 00120</t>
  </si>
  <si>
    <t>98 3 00 00000</t>
  </si>
  <si>
    <t>98 2 00 00000</t>
  </si>
  <si>
    <t>98 2 00 00120</t>
  </si>
  <si>
    <t>99 9 00 00300</t>
  </si>
  <si>
    <t>99 9 00 02310</t>
  </si>
  <si>
    <t>99 9 00 01060</t>
  </si>
  <si>
    <t>99 9 00 01050</t>
  </si>
  <si>
    <t>99 9 00 71340</t>
  </si>
  <si>
    <t>99 9 00 51180</t>
  </si>
  <si>
    <t xml:space="preserve">99 900  01780 </t>
  </si>
  <si>
    <t>99 9 00 00000</t>
  </si>
  <si>
    <t xml:space="preserve">99 9 00 00830 </t>
  </si>
  <si>
    <t>99 9 00 00850</t>
  </si>
  <si>
    <t xml:space="preserve">99 9 00 00840 </t>
  </si>
  <si>
    <t xml:space="preserve">99 9 00 01010 </t>
  </si>
  <si>
    <t xml:space="preserve">99 9 00 01020 </t>
  </si>
  <si>
    <t>99 9 00 01040</t>
  </si>
  <si>
    <t>99 9 00 01070</t>
  </si>
  <si>
    <t>Основное мероприятие "Организация и проведение культурно-массовых мероприятий"</t>
  </si>
  <si>
    <t>Расходы на обеспечение участия в работе по капитальному и текущему ремонту элементов МКД</t>
  </si>
  <si>
    <t xml:space="preserve">Расходы на мероприятия по укреплению пожарной безопасности на территории поселений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</si>
  <si>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</si>
  <si>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Резервный фонд администрации муниципального образования  </t>
  </si>
  <si>
    <t>Исполнение судебных актов, вступивших в законную силу, по искам к муниципальному образованию</t>
  </si>
  <si>
    <t>Расходы по оценке недвижимости, признание прав и регулирование отношений по  муниципальной собственности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</si>
  <si>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</t>
  </si>
  <si>
    <t xml:space="preserve">Расходы на профессиональную переподготовку и повышение квалификации муниципальных служащих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</si>
  <si>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</si>
  <si>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</si>
  <si>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</si>
  <si>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</si>
  <si>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 xml:space="preserve">Доплаты к пенсиям муниципальных служащих </t>
  </si>
  <si>
    <t>Расходы на капитальный ремонт и ремонт автомобильных дорог общего пользования местного значения</t>
  </si>
  <si>
    <t>22 3 03 S0140</t>
  </si>
  <si>
    <t>0310</t>
  </si>
  <si>
    <t>Расходы на мероприятия по ремонту систем водоснабжения и канализации</t>
  </si>
  <si>
    <t>Расходы на проектирование и строительство газопровода</t>
  </si>
  <si>
    <t>22 2 02 00360</t>
  </si>
  <si>
    <t>Реализация областного закона от 14 декабря 2012 года № 95-ОЗ " О содействии развитию на части территории муниципальных образований Ленинградской области иных форм местного самоуправления"</t>
  </si>
  <si>
    <t xml:space="preserve">22 2 03 70880 </t>
  </si>
  <si>
    <t xml:space="preserve">22 2 03 S0880 </t>
  </si>
  <si>
    <t>Расходы на реализацию областного закона от 14 декабря 2012 года № 95-ОЗ " О содействии развитию на части территории муниципальных образований Ленинградской области иных форм местного самоуправления"</t>
  </si>
  <si>
    <t>Реализация областного закона от 12 мая 2015 года № 42-ОЗ " О содействии развитию иных форм местного самоуправления на части территории населенных пунктов Ленинградской области , являющихся административными центрами поселений"</t>
  </si>
  <si>
    <t>Расходы на реализацию областного закона от 12 мая 2015 года № 42-ОЗ " О содействии развитию иных форм местного самоуправления на части территории населенных пунктов Ленинградской области , являющихся административными центрами поселений"</t>
  </si>
  <si>
    <t xml:space="preserve">Расходы на реализацию  мероприятий по борьбе с борщевиком Сосновского </t>
  </si>
  <si>
    <t>22 2 03 S4310</t>
  </si>
  <si>
    <t xml:space="preserve">22 3 03 70880 </t>
  </si>
  <si>
    <t xml:space="preserve">22 3 03 S0880 </t>
  </si>
  <si>
    <t xml:space="preserve">22 3 03 74390 </t>
  </si>
  <si>
    <t>22 3 03 S4390</t>
  </si>
  <si>
    <t>22 2 03 74310</t>
  </si>
  <si>
    <t xml:space="preserve">На реализацию  мероприятий по борьбе с борщевиком Сосновского </t>
  </si>
  <si>
    <t>Основное мероприятие "Обеспечение выплат  стимулирующего характера  работникам культуры "</t>
  </si>
  <si>
    <t xml:space="preserve">Культура </t>
  </si>
  <si>
    <t>22 1 04 70360</t>
  </si>
  <si>
    <t>22 1 04  00000</t>
  </si>
  <si>
    <t>99 9 00 01030</t>
  </si>
  <si>
    <t>Содержание и обслуживание объектов имущества казны  муниципального образования</t>
  </si>
  <si>
    <t>22 2 02 01530</t>
  </si>
  <si>
    <t>Расходы на выплаты персоналу казенных учреждений</t>
  </si>
  <si>
    <t>Расходы на обеспечение  функций органов местного самоуправления в рамках обеспечения деятельности главы администрации муниципального образования</t>
  </si>
  <si>
    <t>Расходы на выплаты персоналу государственных ( муниципальных) органов</t>
  </si>
  <si>
    <t>Расходы на обеспечение  функций органов местного самоуправления в рамках обеспечения деятельности  администрации муниципального образования</t>
  </si>
  <si>
    <t>22 2 03 01640</t>
  </si>
  <si>
    <t xml:space="preserve">Расходы на организацию вывоза бытовых стихийных свалок </t>
  </si>
  <si>
    <t>22 2 03 01610</t>
  </si>
  <si>
    <t xml:space="preserve">Расходы на организацию и содержание мест захоронения </t>
  </si>
  <si>
    <t>Социальные выплаты гражданам, кроме публичных  нормативных социальных выплат</t>
  </si>
  <si>
    <t xml:space="preserve">Расходы навыплаты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</si>
  <si>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 муниципальных) нужд</t>
  </si>
  <si>
    <t>Иные бюджетные ассигнования</t>
  </si>
  <si>
    <t>Культура, кинематография</t>
  </si>
  <si>
    <t>0800</t>
  </si>
  <si>
    <t>22 1 01 00210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</si>
  <si>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</si>
  <si>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 организацию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</si>
  <si>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</si>
  <si>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0500</t>
  </si>
  <si>
    <t>Жилищно-коммунальное хозяйство</t>
  </si>
  <si>
    <t>Социальная политика</t>
  </si>
  <si>
    <t>Социальное обеспечение и иные выплаты населению</t>
  </si>
  <si>
    <t xml:space="preserve">Взносы на  капитальный ремонт общего имущества в  многоквартирных домах, расположенных на территории поселения, в части муниципальной собственности   </t>
  </si>
  <si>
    <t>Национальная экономика</t>
  </si>
  <si>
    <t>0400</t>
  </si>
  <si>
    <t>Общегосударственные вопросы</t>
  </si>
  <si>
    <t>0100</t>
  </si>
  <si>
    <t>Мобилизационная и вневойсковая подготовка</t>
  </si>
  <si>
    <t>Национальная оборона</t>
  </si>
  <si>
    <t>0200</t>
  </si>
  <si>
    <t>Межбюджетные трансферты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</si>
  <si>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 финансовому   контролю </t>
  </si>
  <si>
    <t>Исполнение судебных актов</t>
  </si>
  <si>
    <t>Национальная безопасность и правоохранительная деятельность</t>
  </si>
  <si>
    <t>0300</t>
  </si>
  <si>
    <t>Основное мероприятие "Проектирование и  строительство объектов  инженерной и транспортной инфрастуктуры"</t>
  </si>
  <si>
    <t>22 2 04  00000</t>
  </si>
  <si>
    <t xml:space="preserve">Национальная экономика </t>
  </si>
  <si>
    <t>Бюджетные инвестиции</t>
  </si>
  <si>
    <t>Расходы на мероприятия по строительству и реконструкции объектов водоснабжения, водоотведения и очистки сточных вод</t>
  </si>
  <si>
    <t>22 2 02 01580</t>
  </si>
  <si>
    <t>22 2 04 S0780</t>
  </si>
  <si>
    <t>На проектирование и  строительство объектов  инженерной и транспортной инфрастуктуры</t>
  </si>
  <si>
    <t>22 2 01 02880</t>
  </si>
  <si>
    <t>Расходы на проектирование и  строительство объектов  инженерной и транспортной инфрастуктуры</t>
  </si>
  <si>
    <t>22 2 04 70780</t>
  </si>
  <si>
    <t>22 2 03 03020</t>
  </si>
  <si>
    <t>22 1 06  00000</t>
  </si>
  <si>
    <t>Основное мероприятие "Ремонтные работы по зданию ДК п.Межозерный"</t>
  </si>
  <si>
    <t>221 07 00000</t>
  </si>
  <si>
    <t xml:space="preserve">Расходы на мероприятия по по предупреждению и ликвидации последствий чрезвычайных ситуаций и стихийных бедствий </t>
  </si>
  <si>
    <t>Защита населения и территории от чрезвычайных ситуаций природного и техногенного характера</t>
  </si>
  <si>
    <t>22 4 01 00000</t>
  </si>
  <si>
    <t>22 4 01 01170</t>
  </si>
  <si>
    <t>0309</t>
  </si>
  <si>
    <t>99 9 00 01750</t>
  </si>
  <si>
    <t xml:space="preserve">Выполнение других обязательств муниципального образования , связанных с общегосударственными вопросами </t>
  </si>
  <si>
    <t>Обеспечение выплат  стимулирующего характера  работникам культуры</t>
  </si>
  <si>
    <t>22 1 04 S0360</t>
  </si>
  <si>
    <t xml:space="preserve">Обеспечение участие в программе Ленинградской области по реализации  мероприятий по борьбе с борщевиком Сосновского </t>
  </si>
  <si>
    <t>На реализацию мероприятий федеральной целевой программы "Устойчивое развитие сельских территорий на 2014 - 2017 годы и на период до 2020 года"</t>
  </si>
  <si>
    <t>22 1 06 70670</t>
  </si>
  <si>
    <t>22 1 06 S 0670</t>
  </si>
  <si>
    <t>Закупка товаров, работ и услуг для государственных (муниципальных) нужд</t>
  </si>
  <si>
    <t>Расходы на обеспечение участия в государственной программе Ленинградской области "Развитие сельского хозяйства  Ленинградской   области"</t>
  </si>
  <si>
    <t>22 1 07 00420</t>
  </si>
  <si>
    <t xml:space="preserve">Капитальные вложения  в объекты недвижимого имущества государственной (муниципальной) собственности </t>
  </si>
  <si>
    <t>22 2 01 00000</t>
  </si>
  <si>
    <t>Подпрограмма "Сохранение и развитие  культуры, физической культуры и спорта в Скребловском сельском поселении"</t>
  </si>
  <si>
    <t>Расходы на обеспечение выплат  стимулирующего характера  работникам культуры</t>
  </si>
  <si>
    <t>Основное мероприятие "Проектирование и строительство ДК п. Скреблово"</t>
  </si>
  <si>
    <t>Субсидии некоммерческим организациям (за исключением государственных (муниципальных) учреждений)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</si>
  <si>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</si>
  <si>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Реализация областного закона от 14 декабря 2012 года № 95-ОЗ "О содействии развитию на части территории муниципальных образований Ленинградской области иных форм местного самоуправления"</t>
  </si>
  <si>
    <t>Основное мероприятие "Мероприятия по предупреждению и ликвидации последствий ЧС"</t>
  </si>
  <si>
    <t>Обеспечение деятельности администрации муниципального образования</t>
  </si>
  <si>
    <t>Расходы на выплаты персоналу государственных (муниципальных) органов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</si>
  <si>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на 2018 год</t>
  </si>
  <si>
    <t>Расходы на реализацию областного закона от 14 декабря 2012 года № 95-ОЗ "О содействии развитию на части территории муниципальных образований Ленинградской области иных форм местного самоуправления"</t>
  </si>
  <si>
    <t>Расходы на реализацию мероприятий федеральной целевой программы "Устойчивое развитие сельских территорий на 2014 - 2017 годы и на период до 2020 года"</t>
  </si>
  <si>
    <t>99 9 00 00910</t>
  </si>
  <si>
    <t>99 9 00 00870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</si>
  <si>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2016 - 2018 годы"</t>
  </si>
  <si>
    <t>Уплата налогов, сборов, иных платежей</t>
  </si>
  <si>
    <t>100 9 00 01750</t>
  </si>
  <si>
    <t>22 2 03 L5670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</si>
  <si>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</si>
  <si>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</si>
  <si>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Капитальные вложения  в объекты государственной (муниципальной) собственности </t>
  </si>
  <si>
    <t>Сумма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</si>
  <si>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</si>
  <si>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</si>
  <si>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 </t>
  </si>
  <si>
    <r>
      <t xml:space="preserve">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Приложение № 9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Лужского муниципального района                от 28.12.2017 г.  № 144  (в редакции решения от 14.03.2018 г. № 154)                                                                                                                               
</t>
    </r>
    <r>
      <rPr>
        <sz val="10"/>
        <rFont val="Arial"/>
        <family val="2"/>
        <charset val="204"/>
      </rPr>
      <t xml:space="preserve">
</t>
    </r>
  </si>
  <si>
    <t>На капитальный ремонт объектов</t>
  </si>
  <si>
    <t>Расходы на капитальный ремонт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</si>
</sst>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?"/>
    <numFmt numFmtId="173" formatCode="0.0"/>
  </numFmts>
  <fonts count="15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0" fillId="0" borderId="0" xfId="0" applyFont="1"/>
    <xf numFmtId="173" fontId="0" fillId="0" borderId="1" xfId="0" applyNumberFormat="1" applyFont="1" applyBorder="1" applyAlignment="1">
      <alignment horizontal="center"/>
    </xf>
    <xf numFmtId="173" fontId="0" fillId="0" borderId="2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173" fontId="0" fillId="0" borderId="3" xfId="0" applyNumberFormat="1" applyFont="1" applyBorder="1" applyAlignment="1">
      <alignment horizontal="center"/>
    </xf>
    <xf numFmtId="0" fontId="8" fillId="0" borderId="0" xfId="0" applyFont="1"/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5" fillId="0" borderId="6" xfId="1" applyNumberFormat="1" applyFont="1" applyBorder="1" applyAlignment="1">
      <alignment horizontal="center" wrapText="1"/>
    </xf>
    <xf numFmtId="0" fontId="5" fillId="0" borderId="4" xfId="1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173" fontId="6" fillId="3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73" fontId="10" fillId="0" borderId="2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3" fontId="9" fillId="0" borderId="11" xfId="0" applyNumberFormat="1" applyFont="1" applyBorder="1" applyAlignment="1"/>
    <xf numFmtId="173" fontId="3" fillId="0" borderId="12" xfId="0" applyNumberFormat="1" applyFont="1" applyBorder="1" applyAlignment="1">
      <alignment horizontal="right"/>
    </xf>
    <xf numFmtId="173" fontId="0" fillId="0" borderId="12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3" fontId="0" fillId="0" borderId="1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73" fontId="0" fillId="5" borderId="1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" fontId="0" fillId="5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0" fontId="2" fillId="0" borderId="16" xfId="0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2" fillId="0" borderId="18" xfId="0" applyNumberFormat="1" applyFont="1" applyBorder="1" applyAlignment="1"/>
    <xf numFmtId="0" fontId="3" fillId="0" borderId="19" xfId="0" applyFon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73" fontId="0" fillId="0" borderId="8" xfId="0" applyNumberFormat="1" applyFont="1" applyBorder="1" applyAlignment="1">
      <alignment horizontal="center"/>
    </xf>
    <xf numFmtId="173" fontId="2" fillId="0" borderId="20" xfId="0" applyNumberFormat="1" applyFont="1" applyBorder="1" applyAlignment="1"/>
    <xf numFmtId="173" fontId="0" fillId="0" borderId="12" xfId="0" applyNumberFormat="1" applyFont="1" applyBorder="1" applyAlignment="1"/>
    <xf numFmtId="173" fontId="3" fillId="0" borderId="12" xfId="0" applyNumberFormat="1" applyFont="1" applyBorder="1" applyAlignment="1"/>
    <xf numFmtId="1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73" fontId="3" fillId="0" borderId="11" xfId="0" applyNumberFormat="1" applyFont="1" applyBorder="1" applyAlignment="1"/>
    <xf numFmtId="1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2" fontId="0" fillId="5" borderId="1" xfId="0" applyNumberFormat="1" applyFont="1" applyFill="1" applyBorder="1" applyAlignment="1">
      <alignment horizontal="center"/>
    </xf>
    <xf numFmtId="173" fontId="0" fillId="0" borderId="11" xfId="0" applyNumberFormat="1" applyFont="1" applyBorder="1" applyAlignment="1"/>
    <xf numFmtId="0" fontId="3" fillId="0" borderId="9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0" fillId="0" borderId="11" xfId="0" applyNumberFormat="1" applyBorder="1" applyAlignment="1"/>
    <xf numFmtId="0" fontId="9" fillId="0" borderId="9" xfId="0" applyFont="1" applyBorder="1" applyAlignment="1">
      <alignment horizontal="center" wrapText="1"/>
    </xf>
    <xf numFmtId="173" fontId="9" fillId="0" borderId="12" xfId="0" applyNumberFormat="1" applyFont="1" applyBorder="1" applyAlignment="1"/>
    <xf numFmtId="0" fontId="0" fillId="0" borderId="4" xfId="0" applyFont="1" applyFill="1" applyBorder="1" applyAlignment="1">
      <alignment horizontal="center" wrapText="1"/>
    </xf>
    <xf numFmtId="173" fontId="0" fillId="0" borderId="12" xfId="0" applyNumberFormat="1" applyFont="1" applyFill="1" applyBorder="1" applyAlignment="1"/>
    <xf numFmtId="173" fontId="9" fillId="0" borderId="2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173" fontId="0" fillId="0" borderId="21" xfId="0" applyNumberFormat="1" applyFont="1" applyBorder="1" applyAlignment="1"/>
    <xf numFmtId="0" fontId="11" fillId="2" borderId="22" xfId="1" applyNumberFormat="1" applyFont="1" applyFill="1" applyBorder="1" applyAlignment="1">
      <alignment horizontal="center" wrapText="1"/>
    </xf>
    <xf numFmtId="173" fontId="10" fillId="3" borderId="8" xfId="0" applyNumberFormat="1" applyFont="1" applyFill="1" applyBorder="1" applyAlignment="1"/>
    <xf numFmtId="173" fontId="9" fillId="0" borderId="20" xfId="0" applyNumberFormat="1" applyFont="1" applyBorder="1" applyAlignment="1"/>
    <xf numFmtId="173" fontId="3" fillId="0" borderId="20" xfId="0" applyNumberFormat="1" applyFont="1" applyBorder="1" applyAlignment="1"/>
    <xf numFmtId="173" fontId="3" fillId="5" borderId="12" xfId="0" applyNumberFormat="1" applyFont="1" applyFill="1" applyBorder="1" applyAlignment="1"/>
    <xf numFmtId="173" fontId="0" fillId="5" borderId="12" xfId="0" applyNumberFormat="1" applyFont="1" applyFill="1" applyBorder="1" applyAlignment="1"/>
    <xf numFmtId="0" fontId="0" fillId="0" borderId="1" xfId="0" applyFont="1" applyBorder="1" applyAlignment="1"/>
    <xf numFmtId="173" fontId="0" fillId="0" borderId="1" xfId="0" applyNumberFormat="1" applyFont="1" applyBorder="1" applyAlignment="1"/>
    <xf numFmtId="0" fontId="0" fillId="0" borderId="0" xfId="0" applyFont="1" applyAlignment="1"/>
    <xf numFmtId="1" fontId="0" fillId="0" borderId="0" xfId="0" applyNumberFormat="1" applyFont="1" applyAlignment="1"/>
    <xf numFmtId="0" fontId="0" fillId="5" borderId="9" xfId="0" applyFill="1" applyBorder="1" applyAlignment="1">
      <alignment horizontal="center" wrapText="1"/>
    </xf>
    <xf numFmtId="1" fontId="9" fillId="4" borderId="8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1" fontId="0" fillId="5" borderId="3" xfId="0" applyNumberFormat="1" applyFont="1" applyFill="1" applyBorder="1" applyAlignment="1">
      <alignment horizontal="center"/>
    </xf>
    <xf numFmtId="173" fontId="0" fillId="5" borderId="3" xfId="0" applyNumberFormat="1" applyFont="1" applyFill="1" applyBorder="1" applyAlignment="1">
      <alignment horizontal="center"/>
    </xf>
    <xf numFmtId="173" fontId="0" fillId="5" borderId="21" xfId="0" applyNumberFormat="1" applyFont="1" applyFill="1" applyBorder="1" applyAlignment="1"/>
    <xf numFmtId="0" fontId="3" fillId="0" borderId="6" xfId="0" applyFont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73" fontId="0" fillId="5" borderId="1" xfId="0" applyNumberFormat="1" applyFont="1" applyFill="1" applyBorder="1" applyAlignment="1"/>
    <xf numFmtId="49" fontId="0" fillId="5" borderId="3" xfId="0" applyNumberFormat="1" applyFill="1" applyBorder="1" applyAlignment="1">
      <alignment horizontal="center"/>
    </xf>
    <xf numFmtId="173" fontId="0" fillId="0" borderId="0" xfId="0" applyNumberFormat="1"/>
    <xf numFmtId="0" fontId="0" fillId="0" borderId="5" xfId="0" applyFont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9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/>
    </xf>
    <xf numFmtId="0" fontId="3" fillId="0" borderId="2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172" fontId="5" fillId="0" borderId="26" xfId="1" applyNumberFormat="1" applyFont="1" applyBorder="1" applyAlignment="1">
      <alignment horizontal="left" vertical="top" wrapText="1"/>
    </xf>
    <xf numFmtId="172" fontId="5" fillId="0" borderId="27" xfId="1" applyNumberFormat="1" applyFont="1" applyBorder="1" applyAlignment="1">
      <alignment horizontal="left" vertical="top" wrapText="1"/>
    </xf>
    <xf numFmtId="172" fontId="5" fillId="0" borderId="28" xfId="1" applyNumberFormat="1" applyFont="1" applyBorder="1" applyAlignment="1">
      <alignment horizontal="left" vertical="top" wrapText="1"/>
    </xf>
    <xf numFmtId="172" fontId="5" fillId="0" borderId="29" xfId="1" applyNumberFormat="1" applyFont="1" applyBorder="1" applyAlignment="1">
      <alignment horizontal="justify" vertical="top" wrapText="1"/>
    </xf>
    <xf numFmtId="172" fontId="5" fillId="0" borderId="4" xfId="1" applyNumberFormat="1" applyFont="1" applyBorder="1" applyAlignment="1">
      <alignment horizontal="justify" vertical="top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29" xfId="0" applyBorder="1" applyAlignment="1">
      <alignment wrapText="1"/>
    </xf>
    <xf numFmtId="0" fontId="3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0" fillId="0" borderId="29" xfId="0" applyFont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9" fontId="5" fillId="0" borderId="39" xfId="1" applyNumberFormat="1" applyFont="1" applyBorder="1" applyAlignment="1">
      <alignment horizontal="justify" vertical="center" wrapText="1"/>
    </xf>
    <xf numFmtId="49" fontId="5" fillId="0" borderId="6" xfId="1" applyNumberFormat="1" applyFont="1" applyBorder="1" applyAlignment="1">
      <alignment horizontal="justify" vertical="center" wrapText="1"/>
    </xf>
    <xf numFmtId="2" fontId="4" fillId="0" borderId="29" xfId="1" applyNumberFormat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5" fillId="0" borderId="29" xfId="1" applyNumberFormat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11" fillId="2" borderId="35" xfId="1" applyNumberFormat="1" applyFont="1" applyFill="1" applyBorder="1" applyAlignment="1">
      <alignment vertical="center" wrapText="1"/>
    </xf>
    <xf numFmtId="49" fontId="11" fillId="2" borderId="7" xfId="1" applyNumberFormat="1" applyFont="1" applyFill="1" applyBorder="1" applyAlignment="1">
      <alignment vertical="center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2" fontId="4" fillId="0" borderId="29" xfId="1" applyNumberFormat="1" applyFont="1" applyBorder="1" applyAlignment="1">
      <alignment horizontal="justify" vertical="center" wrapText="1"/>
    </xf>
    <xf numFmtId="2" fontId="4" fillId="0" borderId="4" xfId="1" applyNumberFormat="1" applyFont="1" applyBorder="1" applyAlignment="1">
      <alignment horizontal="justify" vertical="center" wrapText="1"/>
    </xf>
    <xf numFmtId="0" fontId="9" fillId="0" borderId="29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26" xfId="1" applyNumberFormat="1" applyFont="1" applyBorder="1" applyAlignment="1">
      <alignment horizontal="justify" vertical="center" wrapText="1"/>
    </xf>
    <xf numFmtId="49" fontId="5" fillId="0" borderId="27" xfId="1" applyNumberFormat="1" applyFont="1" applyBorder="1" applyAlignment="1">
      <alignment horizontal="justify" vertic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5" fillId="4" borderId="26" xfId="1" applyNumberFormat="1" applyFont="1" applyFill="1" applyBorder="1" applyAlignment="1">
      <alignment horizontal="justify" vertical="center" wrapText="1"/>
    </xf>
    <xf numFmtId="49" fontId="5" fillId="4" borderId="27" xfId="1" applyNumberFormat="1" applyFont="1" applyFill="1" applyBorder="1" applyAlignment="1">
      <alignment horizontal="justify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72" fontId="4" fillId="0" borderId="29" xfId="1" applyNumberFormat="1" applyFont="1" applyBorder="1" applyAlignment="1">
      <alignment horizontal="justify" vertical="top" wrapText="1"/>
    </xf>
    <xf numFmtId="172" fontId="4" fillId="0" borderId="4" xfId="1" applyNumberFormat="1" applyFont="1" applyBorder="1" applyAlignment="1">
      <alignment horizontal="justify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72" fontId="5" fillId="0" borderId="29" xfId="1" applyNumberFormat="1" applyFont="1" applyFill="1" applyBorder="1" applyAlignment="1">
      <alignment horizontal="justify" vertical="top" wrapText="1"/>
    </xf>
    <xf numFmtId="172" fontId="5" fillId="0" borderId="4" xfId="1" applyNumberFormat="1" applyFont="1" applyFill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9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9" fillId="0" borderId="30" xfId="0" applyFont="1" applyBorder="1" applyAlignment="1">
      <alignment wrapText="1"/>
    </xf>
    <xf numFmtId="0" fontId="10" fillId="0" borderId="31" xfId="0" applyFont="1" applyBorder="1" applyAlignment="1"/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5" fillId="0" borderId="29" xfId="1" applyNumberFormat="1" applyFont="1" applyBorder="1" applyAlignment="1">
      <alignment horizontal="justify" vertical="center" wrapText="1"/>
    </xf>
    <xf numFmtId="49" fontId="5" fillId="0" borderId="4" xfId="1" applyNumberFormat="1" applyFont="1" applyBorder="1" applyAlignment="1">
      <alignment horizontal="justify" vertical="center" wrapText="1"/>
    </xf>
    <xf numFmtId="0" fontId="0" fillId="5" borderId="1" xfId="0" applyFill="1" applyBorder="1" applyAlignment="1">
      <alignment wrapText="1"/>
    </xf>
    <xf numFmtId="49" fontId="3" fillId="5" borderId="26" xfId="0" applyNumberFormat="1" applyFont="1" applyFill="1" applyBorder="1" applyAlignment="1">
      <alignment horizontal="left" vertical="center" wrapText="1"/>
    </xf>
    <xf numFmtId="49" fontId="3" fillId="5" borderId="27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49" fontId="5" fillId="4" borderId="35" xfId="1" applyNumberFormat="1" applyFont="1" applyFill="1" applyBorder="1" applyAlignment="1">
      <alignment horizontal="justify" vertical="center" wrapText="1"/>
    </xf>
    <xf numFmtId="49" fontId="5" fillId="4" borderId="7" xfId="1" applyNumberFormat="1" applyFont="1" applyFill="1" applyBorder="1" applyAlignment="1">
      <alignment horizontal="justify" vertical="center" wrapText="1"/>
    </xf>
    <xf numFmtId="0" fontId="0" fillId="5" borderId="32" xfId="0" applyFill="1" applyBorder="1" applyAlignment="1">
      <alignment horizontal="left" wrapText="1"/>
    </xf>
    <xf numFmtId="0" fontId="0" fillId="5" borderId="33" xfId="0" applyFill="1" applyBorder="1" applyAlignment="1">
      <alignment horizontal="left" wrapText="1"/>
    </xf>
    <xf numFmtId="0" fontId="0" fillId="5" borderId="34" xfId="0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49" fontId="4" fillId="0" borderId="26" xfId="1" applyNumberFormat="1" applyFont="1" applyBorder="1" applyAlignment="1">
      <alignment horizontal="left" vertical="center" wrapText="1"/>
    </xf>
    <xf numFmtId="49" fontId="4" fillId="0" borderId="27" xfId="1" applyNumberFormat="1" applyFont="1" applyBorder="1" applyAlignment="1">
      <alignment horizontal="left" vertical="center" wrapText="1"/>
    </xf>
    <xf numFmtId="49" fontId="4" fillId="0" borderId="28" xfId="1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9" xfId="0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42"/>
  <sheetViews>
    <sheetView tabSelected="1" view="pageBreakPreview" topLeftCell="A46" zoomScaleNormal="100" zoomScaleSheetLayoutView="100" workbookViewId="0">
      <selection activeCell="A45" sqref="A45"/>
    </sheetView>
  </sheetViews>
  <sheetFormatPr defaultRowHeight="12.75" x14ac:dyDescent="0.2"/>
  <cols>
    <col min="1" max="1" width="3.5703125" customWidth="1"/>
    <col min="2" max="7" width="9.140625" style="1"/>
    <col min="8" max="8" width="10.85546875" style="1" customWidth="1"/>
    <col min="9" max="9" width="17.7109375" style="120" customWidth="1"/>
    <col min="10" max="10" width="9.42578125" style="121" customWidth="1"/>
    <col min="11" max="11" width="9.140625" style="120" customWidth="1"/>
    <col min="12" max="12" width="9.85546875" style="120" hidden="1" customWidth="1"/>
    <col min="13" max="13" width="12.85546875" style="120" customWidth="1"/>
    <col min="15" max="15" width="13.140625" bestFit="1" customWidth="1"/>
    <col min="34" max="34" width="7.7109375" customWidth="1"/>
    <col min="35" max="57" width="9.140625" hidden="1" customWidth="1"/>
    <col min="58" max="58" width="7.7109375" hidden="1" customWidth="1"/>
    <col min="59" max="65" width="9.140625" hidden="1" customWidth="1"/>
    <col min="66" max="66" width="7.5703125" hidden="1" customWidth="1"/>
    <col min="67" max="73" width="9.140625" hidden="1" customWidth="1"/>
  </cols>
  <sheetData>
    <row r="1" spans="2:15" ht="84" customHeight="1" x14ac:dyDescent="0.2">
      <c r="B1" s="20"/>
      <c r="C1" s="20"/>
      <c r="D1" s="21"/>
      <c r="E1" s="21"/>
      <c r="F1" s="21"/>
      <c r="G1" s="21"/>
      <c r="I1" s="72"/>
      <c r="J1" s="143" t="s">
        <v>239</v>
      </c>
      <c r="K1" s="143"/>
      <c r="L1" s="143"/>
      <c r="M1" s="143"/>
    </row>
    <row r="2" spans="2:15" ht="15.75" customHeight="1" x14ac:dyDescent="0.2">
      <c r="B2" s="144" t="s">
        <v>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5" ht="60" customHeight="1" thickBot="1" x14ac:dyDescent="0.25">
      <c r="B3" s="147" t="s">
        <v>223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2:15" ht="22.5" customHeight="1" x14ac:dyDescent="0.2">
      <c r="B4" s="156" t="s">
        <v>3</v>
      </c>
      <c r="C4" s="157"/>
      <c r="D4" s="157"/>
      <c r="E4" s="157"/>
      <c r="F4" s="157"/>
      <c r="G4" s="157"/>
      <c r="H4" s="157"/>
      <c r="I4" s="136" t="s">
        <v>4</v>
      </c>
      <c r="J4" s="137" t="s">
        <v>5</v>
      </c>
      <c r="K4" s="138" t="s">
        <v>6</v>
      </c>
      <c r="L4" s="139" t="s">
        <v>7</v>
      </c>
      <c r="M4" s="140" t="s">
        <v>235</v>
      </c>
    </row>
    <row r="5" spans="2:15" ht="13.5" thickBot="1" x14ac:dyDescent="0.25">
      <c r="B5" s="158">
        <v>1</v>
      </c>
      <c r="C5" s="159"/>
      <c r="D5" s="159"/>
      <c r="E5" s="159"/>
      <c r="F5" s="159"/>
      <c r="G5" s="159"/>
      <c r="H5" s="159"/>
      <c r="I5" s="73">
        <v>2</v>
      </c>
      <c r="J5" s="74">
        <v>3</v>
      </c>
      <c r="K5" s="75">
        <v>4</v>
      </c>
      <c r="L5" s="75">
        <v>5</v>
      </c>
      <c r="M5" s="76"/>
    </row>
    <row r="6" spans="2:15" ht="21" customHeight="1" thickBot="1" x14ac:dyDescent="0.3">
      <c r="B6" s="224" t="s">
        <v>8</v>
      </c>
      <c r="C6" s="225"/>
      <c r="D6" s="225"/>
      <c r="E6" s="225"/>
      <c r="F6" s="225"/>
      <c r="G6" s="225"/>
      <c r="H6" s="225"/>
      <c r="I6" s="77"/>
      <c r="J6" s="78"/>
      <c r="K6" s="79"/>
      <c r="L6" s="80" t="e">
        <f>L7+L227+L248</f>
        <v>#REF!</v>
      </c>
      <c r="M6" s="81">
        <f>M7+M227+M248</f>
        <v>50826.399999999994</v>
      </c>
    </row>
    <row r="7" spans="2:15" ht="66" customHeight="1" thickBot="1" x14ac:dyDescent="0.3">
      <c r="B7" s="154" t="s">
        <v>228</v>
      </c>
      <c r="C7" s="155"/>
      <c r="D7" s="155"/>
      <c r="E7" s="155"/>
      <c r="F7" s="155"/>
      <c r="G7" s="155"/>
      <c r="H7" s="155"/>
      <c r="I7" s="82" t="s">
        <v>61</v>
      </c>
      <c r="J7" s="83"/>
      <c r="K7" s="84"/>
      <c r="L7" s="85" t="e">
        <f>L8+L67+L172+L214</f>
        <v>#REF!</v>
      </c>
      <c r="M7" s="86">
        <f>M8+M67+M172+M214</f>
        <v>41024.699999999997</v>
      </c>
      <c r="O7" s="133"/>
    </row>
    <row r="8" spans="2:15" ht="51" customHeight="1" x14ac:dyDescent="0.25">
      <c r="B8" s="150" t="s">
        <v>214</v>
      </c>
      <c r="C8" s="151"/>
      <c r="D8" s="151"/>
      <c r="E8" s="151"/>
      <c r="F8" s="151"/>
      <c r="G8" s="151"/>
      <c r="H8" s="151"/>
      <c r="I8" s="27" t="s">
        <v>62</v>
      </c>
      <c r="J8" s="41"/>
      <c r="K8" s="35"/>
      <c r="L8" s="28" t="e">
        <f>L10+L24+#REF!+#REF!+#REF!+#REF!+L35</f>
        <v>#REF!</v>
      </c>
      <c r="M8" s="48">
        <f>M9+M23+M33+M39+M50+M61</f>
        <v>12025.9</v>
      </c>
      <c r="O8" s="133"/>
    </row>
    <row r="9" spans="2:15" ht="15" x14ac:dyDescent="0.25">
      <c r="B9" s="150" t="s">
        <v>43</v>
      </c>
      <c r="C9" s="151"/>
      <c r="D9" s="151"/>
      <c r="E9" s="151"/>
      <c r="F9" s="151"/>
      <c r="G9" s="151"/>
      <c r="H9" s="151"/>
      <c r="I9" s="27" t="s">
        <v>63</v>
      </c>
      <c r="J9" s="41"/>
      <c r="K9" s="35"/>
      <c r="L9" s="28" t="e">
        <f>L12+L26+#REF!+#REF!+#REF!+#REF!+L36</f>
        <v>#REF!</v>
      </c>
      <c r="M9" s="48">
        <f>M10</f>
        <v>3499</v>
      </c>
    </row>
    <row r="10" spans="2:15" ht="22.5" customHeight="1" x14ac:dyDescent="0.2">
      <c r="B10" s="179" t="s">
        <v>46</v>
      </c>
      <c r="C10" s="146"/>
      <c r="D10" s="146"/>
      <c r="E10" s="146"/>
      <c r="F10" s="146"/>
      <c r="G10" s="146"/>
      <c r="H10" s="146"/>
      <c r="I10" s="32" t="s">
        <v>44</v>
      </c>
      <c r="J10" s="40"/>
      <c r="K10" s="34"/>
      <c r="L10" s="2" t="e">
        <f>L12+#REF!+#REF!+L16+#REF!</f>
        <v>#REF!</v>
      </c>
      <c r="M10" s="87">
        <f>M12+M16+M20</f>
        <v>3499</v>
      </c>
    </row>
    <row r="11" spans="2:15" ht="57.75" customHeight="1" x14ac:dyDescent="0.2">
      <c r="B11" s="145" t="s">
        <v>161</v>
      </c>
      <c r="C11" s="146"/>
      <c r="D11" s="146"/>
      <c r="E11" s="146"/>
      <c r="F11" s="146"/>
      <c r="G11" s="146"/>
      <c r="H11" s="146"/>
      <c r="I11" s="32" t="s">
        <v>44</v>
      </c>
      <c r="J11" s="40">
        <v>100</v>
      </c>
      <c r="K11" s="34"/>
      <c r="L11" s="2"/>
      <c r="M11" s="87">
        <f>M12</f>
        <v>985</v>
      </c>
    </row>
    <row r="12" spans="2:15" ht="18" customHeight="1" x14ac:dyDescent="0.2">
      <c r="B12" s="145" t="s">
        <v>146</v>
      </c>
      <c r="C12" s="146"/>
      <c r="D12" s="146"/>
      <c r="E12" s="146"/>
      <c r="F12" s="146"/>
      <c r="G12" s="146"/>
      <c r="H12" s="146"/>
      <c r="I12" s="10" t="s">
        <v>44</v>
      </c>
      <c r="J12" s="40">
        <f>J14</f>
        <v>110</v>
      </c>
      <c r="K12" s="31"/>
      <c r="L12" s="2">
        <f>L14</f>
        <v>1084</v>
      </c>
      <c r="M12" s="87">
        <f>M14</f>
        <v>985</v>
      </c>
    </row>
    <row r="13" spans="2:15" ht="17.25" customHeight="1" x14ac:dyDescent="0.2">
      <c r="B13" s="145" t="s">
        <v>158</v>
      </c>
      <c r="C13" s="146"/>
      <c r="D13" s="146"/>
      <c r="E13" s="146"/>
      <c r="F13" s="146"/>
      <c r="G13" s="146"/>
      <c r="H13" s="146"/>
      <c r="I13" s="10" t="s">
        <v>44</v>
      </c>
      <c r="J13" s="45">
        <v>110</v>
      </c>
      <c r="K13" s="52" t="s">
        <v>159</v>
      </c>
      <c r="L13" s="2"/>
      <c r="M13" s="87">
        <f>M14</f>
        <v>985</v>
      </c>
    </row>
    <row r="14" spans="2:15" ht="19.5" customHeight="1" x14ac:dyDescent="0.2">
      <c r="B14" s="179" t="s">
        <v>31</v>
      </c>
      <c r="C14" s="146"/>
      <c r="D14" s="146"/>
      <c r="E14" s="146"/>
      <c r="F14" s="146"/>
      <c r="G14" s="146"/>
      <c r="H14" s="146"/>
      <c r="I14" s="10" t="s">
        <v>44</v>
      </c>
      <c r="J14" s="40">
        <v>110</v>
      </c>
      <c r="K14" s="31" t="s">
        <v>10</v>
      </c>
      <c r="L14" s="2">
        <v>1084</v>
      </c>
      <c r="M14" s="87">
        <v>985</v>
      </c>
    </row>
    <row r="15" spans="2:15" ht="27" customHeight="1" x14ac:dyDescent="0.2">
      <c r="B15" s="179" t="s">
        <v>233</v>
      </c>
      <c r="C15" s="146"/>
      <c r="D15" s="146"/>
      <c r="E15" s="146"/>
      <c r="F15" s="146"/>
      <c r="G15" s="146"/>
      <c r="H15" s="146"/>
      <c r="I15" s="32" t="s">
        <v>44</v>
      </c>
      <c r="J15" s="40">
        <v>200</v>
      </c>
      <c r="K15" s="34"/>
      <c r="L15" s="2"/>
      <c r="M15" s="87">
        <f>M16</f>
        <v>2504</v>
      </c>
    </row>
    <row r="16" spans="2:15" ht="28.5" customHeight="1" x14ac:dyDescent="0.2">
      <c r="B16" s="179" t="s">
        <v>232</v>
      </c>
      <c r="C16" s="146"/>
      <c r="D16" s="146"/>
      <c r="E16" s="146"/>
      <c r="F16" s="146"/>
      <c r="G16" s="146"/>
      <c r="H16" s="146"/>
      <c r="I16" s="10" t="s">
        <v>44</v>
      </c>
      <c r="J16" s="40">
        <f>J18</f>
        <v>240</v>
      </c>
      <c r="K16" s="31"/>
      <c r="L16" s="2">
        <f>L18</f>
        <v>142</v>
      </c>
      <c r="M16" s="87">
        <f>M18</f>
        <v>2504</v>
      </c>
    </row>
    <row r="17" spans="2:13" ht="18" customHeight="1" x14ac:dyDescent="0.2">
      <c r="B17" s="145" t="s">
        <v>158</v>
      </c>
      <c r="C17" s="146"/>
      <c r="D17" s="146"/>
      <c r="E17" s="146"/>
      <c r="F17" s="146"/>
      <c r="G17" s="146"/>
      <c r="H17" s="146"/>
      <c r="I17" s="10" t="s">
        <v>44</v>
      </c>
      <c r="J17" s="45">
        <v>240</v>
      </c>
      <c r="K17" s="52" t="s">
        <v>159</v>
      </c>
      <c r="L17" s="2"/>
      <c r="M17" s="87">
        <f>M18</f>
        <v>2504</v>
      </c>
    </row>
    <row r="18" spans="2:13" ht="14.25" customHeight="1" x14ac:dyDescent="0.2">
      <c r="B18" s="179" t="s">
        <v>11</v>
      </c>
      <c r="C18" s="146"/>
      <c r="D18" s="146"/>
      <c r="E18" s="146"/>
      <c r="F18" s="146"/>
      <c r="G18" s="146"/>
      <c r="H18" s="146"/>
      <c r="I18" s="10" t="s">
        <v>44</v>
      </c>
      <c r="J18" s="40">
        <v>240</v>
      </c>
      <c r="K18" s="31" t="s">
        <v>10</v>
      </c>
      <c r="L18" s="2">
        <v>142</v>
      </c>
      <c r="M18" s="87">
        <v>2504</v>
      </c>
    </row>
    <row r="19" spans="2:13" ht="14.25" customHeight="1" x14ac:dyDescent="0.2">
      <c r="B19" s="152" t="s">
        <v>157</v>
      </c>
      <c r="C19" s="153"/>
      <c r="D19" s="153"/>
      <c r="E19" s="153"/>
      <c r="F19" s="153"/>
      <c r="G19" s="153"/>
      <c r="H19" s="153"/>
      <c r="I19" s="8" t="s">
        <v>44</v>
      </c>
      <c r="J19" s="47">
        <v>800</v>
      </c>
      <c r="K19" s="31"/>
      <c r="L19" s="2"/>
      <c r="M19" s="88">
        <f>M20</f>
        <v>10</v>
      </c>
    </row>
    <row r="20" spans="2:13" ht="14.25" customHeight="1" x14ac:dyDescent="0.2">
      <c r="B20" s="145" t="s">
        <v>42</v>
      </c>
      <c r="C20" s="146"/>
      <c r="D20" s="146"/>
      <c r="E20" s="146"/>
      <c r="F20" s="146"/>
      <c r="G20" s="146"/>
      <c r="H20" s="146"/>
      <c r="I20" s="10" t="s">
        <v>44</v>
      </c>
      <c r="J20" s="45">
        <v>850</v>
      </c>
      <c r="K20" s="31"/>
      <c r="L20" s="2" t="e">
        <f>#REF!</f>
        <v>#REF!</v>
      </c>
      <c r="M20" s="87">
        <f>M22</f>
        <v>10</v>
      </c>
    </row>
    <row r="21" spans="2:13" ht="14.25" customHeight="1" x14ac:dyDescent="0.2">
      <c r="B21" s="145" t="s">
        <v>158</v>
      </c>
      <c r="C21" s="146"/>
      <c r="D21" s="146"/>
      <c r="E21" s="146"/>
      <c r="F21" s="146"/>
      <c r="G21" s="146"/>
      <c r="H21" s="146"/>
      <c r="I21" s="10" t="s">
        <v>44</v>
      </c>
      <c r="J21" s="45">
        <v>850</v>
      </c>
      <c r="K21" s="52" t="s">
        <v>159</v>
      </c>
      <c r="L21" s="2"/>
      <c r="M21" s="87">
        <f>M22</f>
        <v>10</v>
      </c>
    </row>
    <row r="22" spans="2:13" ht="14.25" customHeight="1" x14ac:dyDescent="0.2">
      <c r="B22" s="179" t="s">
        <v>11</v>
      </c>
      <c r="C22" s="146"/>
      <c r="D22" s="146"/>
      <c r="E22" s="146"/>
      <c r="F22" s="146"/>
      <c r="G22" s="146"/>
      <c r="H22" s="146"/>
      <c r="I22" s="10" t="s">
        <v>44</v>
      </c>
      <c r="J22" s="45">
        <v>850</v>
      </c>
      <c r="K22" s="31" t="s">
        <v>10</v>
      </c>
      <c r="L22" s="2">
        <v>142</v>
      </c>
      <c r="M22" s="87">
        <v>10</v>
      </c>
    </row>
    <row r="23" spans="2:13" ht="21.75" customHeight="1" x14ac:dyDescent="0.25">
      <c r="B23" s="150" t="s">
        <v>45</v>
      </c>
      <c r="C23" s="151"/>
      <c r="D23" s="151"/>
      <c r="E23" s="151"/>
      <c r="F23" s="151"/>
      <c r="G23" s="151"/>
      <c r="H23" s="151"/>
      <c r="I23" s="27" t="s">
        <v>64</v>
      </c>
      <c r="J23" s="41"/>
      <c r="K23" s="35"/>
      <c r="L23" s="28" t="e">
        <f>L26+#REF!+L67+L78+#REF!+#REF!+#REF!</f>
        <v>#REF!</v>
      </c>
      <c r="M23" s="48">
        <f>M24</f>
        <v>933</v>
      </c>
    </row>
    <row r="24" spans="2:13" x14ac:dyDescent="0.2">
      <c r="B24" s="179" t="s">
        <v>47</v>
      </c>
      <c r="C24" s="146"/>
      <c r="D24" s="146"/>
      <c r="E24" s="146"/>
      <c r="F24" s="146"/>
      <c r="G24" s="146"/>
      <c r="H24" s="146"/>
      <c r="I24" s="32" t="s">
        <v>67</v>
      </c>
      <c r="J24" s="40"/>
      <c r="K24" s="34"/>
      <c r="L24" s="2" t="e">
        <f>L26+#REF!+L30</f>
        <v>#REF!</v>
      </c>
      <c r="M24" s="87">
        <f>M26+M30</f>
        <v>933</v>
      </c>
    </row>
    <row r="25" spans="2:13" ht="57.75" customHeight="1" x14ac:dyDescent="0.2">
      <c r="B25" s="179" t="s">
        <v>155</v>
      </c>
      <c r="C25" s="146"/>
      <c r="D25" s="146"/>
      <c r="E25" s="146"/>
      <c r="F25" s="146"/>
      <c r="G25" s="146"/>
      <c r="H25" s="146"/>
      <c r="I25" s="32" t="s">
        <v>67</v>
      </c>
      <c r="J25" s="40">
        <v>100</v>
      </c>
      <c r="K25" s="34"/>
      <c r="L25" s="2"/>
      <c r="M25" s="87">
        <f>M26</f>
        <v>340</v>
      </c>
    </row>
    <row r="26" spans="2:13" ht="21" customHeight="1" x14ac:dyDescent="0.2">
      <c r="B26" s="145" t="s">
        <v>146</v>
      </c>
      <c r="C26" s="146"/>
      <c r="D26" s="146"/>
      <c r="E26" s="146"/>
      <c r="F26" s="146"/>
      <c r="G26" s="146"/>
      <c r="H26" s="146"/>
      <c r="I26" s="10" t="s">
        <v>67</v>
      </c>
      <c r="J26" s="40">
        <v>110</v>
      </c>
      <c r="K26" s="31"/>
      <c r="L26" s="2">
        <f>L28</f>
        <v>407</v>
      </c>
      <c r="M26" s="87">
        <f>M28</f>
        <v>340</v>
      </c>
    </row>
    <row r="27" spans="2:13" x14ac:dyDescent="0.2">
      <c r="B27" s="145" t="s">
        <v>158</v>
      </c>
      <c r="C27" s="146"/>
      <c r="D27" s="146"/>
      <c r="E27" s="146"/>
      <c r="F27" s="146"/>
      <c r="G27" s="146"/>
      <c r="H27" s="146"/>
      <c r="I27" s="10" t="s">
        <v>160</v>
      </c>
      <c r="J27" s="40">
        <v>110</v>
      </c>
      <c r="K27" s="52" t="s">
        <v>159</v>
      </c>
      <c r="L27" s="2"/>
      <c r="M27" s="87">
        <f>M28</f>
        <v>340</v>
      </c>
    </row>
    <row r="28" spans="2:13" ht="16.5" customHeight="1" x14ac:dyDescent="0.2">
      <c r="B28" s="179" t="s">
        <v>32</v>
      </c>
      <c r="C28" s="146"/>
      <c r="D28" s="146"/>
      <c r="E28" s="146"/>
      <c r="F28" s="146"/>
      <c r="G28" s="146"/>
      <c r="H28" s="146"/>
      <c r="I28" s="10" t="s">
        <v>67</v>
      </c>
      <c r="J28" s="40">
        <v>110</v>
      </c>
      <c r="K28" s="31" t="s">
        <v>10</v>
      </c>
      <c r="L28" s="2">
        <v>407</v>
      </c>
      <c r="M28" s="87">
        <v>340</v>
      </c>
    </row>
    <row r="29" spans="2:13" ht="25.5" customHeight="1" x14ac:dyDescent="0.2">
      <c r="B29" s="179" t="s">
        <v>233</v>
      </c>
      <c r="C29" s="146"/>
      <c r="D29" s="146"/>
      <c r="E29" s="146"/>
      <c r="F29" s="146"/>
      <c r="G29" s="146"/>
      <c r="H29" s="146"/>
      <c r="I29" s="10" t="s">
        <v>67</v>
      </c>
      <c r="J29" s="40">
        <v>200</v>
      </c>
      <c r="K29" s="31"/>
      <c r="L29" s="2"/>
      <c r="M29" s="87">
        <f>M30</f>
        <v>593</v>
      </c>
    </row>
    <row r="30" spans="2:13" ht="29.25" customHeight="1" x14ac:dyDescent="0.2">
      <c r="B30" s="179" t="s">
        <v>232</v>
      </c>
      <c r="C30" s="146"/>
      <c r="D30" s="146"/>
      <c r="E30" s="146"/>
      <c r="F30" s="146"/>
      <c r="G30" s="146"/>
      <c r="H30" s="146"/>
      <c r="I30" s="10" t="s">
        <v>67</v>
      </c>
      <c r="J30" s="40">
        <f>J32</f>
        <v>240</v>
      </c>
      <c r="K30" s="31"/>
      <c r="L30" s="2">
        <f>L32</f>
        <v>5</v>
      </c>
      <c r="M30" s="87">
        <f>M32</f>
        <v>593</v>
      </c>
    </row>
    <row r="31" spans="2:13" x14ac:dyDescent="0.2">
      <c r="B31" s="145" t="s">
        <v>158</v>
      </c>
      <c r="C31" s="146"/>
      <c r="D31" s="146"/>
      <c r="E31" s="146"/>
      <c r="F31" s="146"/>
      <c r="G31" s="146"/>
      <c r="H31" s="146"/>
      <c r="I31" s="10" t="s">
        <v>160</v>
      </c>
      <c r="J31" s="40">
        <v>240</v>
      </c>
      <c r="K31" s="52" t="s">
        <v>159</v>
      </c>
      <c r="L31" s="2"/>
      <c r="M31" s="87">
        <f>M32</f>
        <v>593</v>
      </c>
    </row>
    <row r="32" spans="2:13" ht="16.5" customHeight="1" x14ac:dyDescent="0.2">
      <c r="B32" s="179" t="s">
        <v>32</v>
      </c>
      <c r="C32" s="146"/>
      <c r="D32" s="146"/>
      <c r="E32" s="146"/>
      <c r="F32" s="146"/>
      <c r="G32" s="146"/>
      <c r="H32" s="146"/>
      <c r="I32" s="10" t="s">
        <v>67</v>
      </c>
      <c r="J32" s="40">
        <v>240</v>
      </c>
      <c r="K32" s="31" t="s">
        <v>10</v>
      </c>
      <c r="L32" s="2">
        <v>5</v>
      </c>
      <c r="M32" s="87">
        <v>593</v>
      </c>
    </row>
    <row r="33" spans="2:13" ht="35.25" customHeight="1" x14ac:dyDescent="0.25">
      <c r="B33" s="150" t="s">
        <v>105</v>
      </c>
      <c r="C33" s="151"/>
      <c r="D33" s="151"/>
      <c r="E33" s="151"/>
      <c r="F33" s="151"/>
      <c r="G33" s="151"/>
      <c r="H33" s="151"/>
      <c r="I33" s="27" t="s">
        <v>65</v>
      </c>
      <c r="J33" s="41"/>
      <c r="K33" s="35"/>
      <c r="L33" s="28" t="e">
        <f>L36+#REF!+#REF!+#REF!+#REF!+#REF!+#REF!</f>
        <v>#REF!</v>
      </c>
      <c r="M33" s="48">
        <f>M35</f>
        <v>200</v>
      </c>
    </row>
    <row r="34" spans="2:13" s="1" customFormat="1" ht="35.25" customHeight="1" x14ac:dyDescent="0.2">
      <c r="B34" s="228" t="s">
        <v>162</v>
      </c>
      <c r="C34" s="229"/>
      <c r="D34" s="229"/>
      <c r="E34" s="229"/>
      <c r="F34" s="229"/>
      <c r="G34" s="229"/>
      <c r="H34" s="230"/>
      <c r="I34" s="8" t="s">
        <v>66</v>
      </c>
      <c r="J34" s="89"/>
      <c r="K34" s="90"/>
      <c r="L34" s="3"/>
      <c r="M34" s="91">
        <f>M35</f>
        <v>200</v>
      </c>
    </row>
    <row r="35" spans="2:13" ht="29.25" customHeight="1" x14ac:dyDescent="0.2">
      <c r="B35" s="179" t="s">
        <v>233</v>
      </c>
      <c r="C35" s="146"/>
      <c r="D35" s="146"/>
      <c r="E35" s="146"/>
      <c r="F35" s="146"/>
      <c r="G35" s="146"/>
      <c r="H35" s="146"/>
      <c r="I35" s="8" t="s">
        <v>66</v>
      </c>
      <c r="J35" s="45">
        <v>200</v>
      </c>
      <c r="K35" s="31"/>
      <c r="L35" s="2">
        <f>L36</f>
        <v>10</v>
      </c>
      <c r="M35" s="87">
        <f>M36</f>
        <v>200</v>
      </c>
    </row>
    <row r="36" spans="2:13" ht="27.75" customHeight="1" x14ac:dyDescent="0.2">
      <c r="B36" s="179" t="s">
        <v>232</v>
      </c>
      <c r="C36" s="146"/>
      <c r="D36" s="146"/>
      <c r="E36" s="146"/>
      <c r="F36" s="146"/>
      <c r="G36" s="146"/>
      <c r="H36" s="146"/>
      <c r="I36" s="10" t="s">
        <v>66</v>
      </c>
      <c r="J36" s="40">
        <f>J38</f>
        <v>240</v>
      </c>
      <c r="K36" s="31"/>
      <c r="L36" s="2">
        <f>L38</f>
        <v>10</v>
      </c>
      <c r="M36" s="87">
        <f>M38</f>
        <v>200</v>
      </c>
    </row>
    <row r="37" spans="2:13" ht="16.5" customHeight="1" x14ac:dyDescent="0.2">
      <c r="B37" s="145" t="s">
        <v>158</v>
      </c>
      <c r="C37" s="146"/>
      <c r="D37" s="146"/>
      <c r="E37" s="146"/>
      <c r="F37" s="146"/>
      <c r="G37" s="146"/>
      <c r="H37" s="146"/>
      <c r="I37" s="10" t="s">
        <v>66</v>
      </c>
      <c r="J37" s="40">
        <v>240</v>
      </c>
      <c r="K37" s="52" t="s">
        <v>159</v>
      </c>
      <c r="L37" s="2"/>
      <c r="M37" s="87">
        <f>M38</f>
        <v>200</v>
      </c>
    </row>
    <row r="38" spans="2:13" ht="14.25" customHeight="1" x14ac:dyDescent="0.2">
      <c r="B38" s="179" t="s">
        <v>11</v>
      </c>
      <c r="C38" s="146"/>
      <c r="D38" s="146"/>
      <c r="E38" s="146"/>
      <c r="F38" s="146"/>
      <c r="G38" s="146"/>
      <c r="H38" s="146"/>
      <c r="I38" s="10" t="s">
        <v>66</v>
      </c>
      <c r="J38" s="40">
        <v>240</v>
      </c>
      <c r="K38" s="31" t="s">
        <v>10</v>
      </c>
      <c r="L38" s="2">
        <v>10</v>
      </c>
      <c r="M38" s="87">
        <v>200</v>
      </c>
    </row>
    <row r="39" spans="2:13" ht="36.75" customHeight="1" x14ac:dyDescent="0.25">
      <c r="B39" s="150" t="s">
        <v>139</v>
      </c>
      <c r="C39" s="151"/>
      <c r="D39" s="151"/>
      <c r="E39" s="151"/>
      <c r="F39" s="151"/>
      <c r="G39" s="151"/>
      <c r="H39" s="151"/>
      <c r="I39" s="27" t="s">
        <v>142</v>
      </c>
      <c r="J39" s="92"/>
      <c r="K39" s="93"/>
      <c r="L39" s="3"/>
      <c r="M39" s="48">
        <f>M41+M46</f>
        <v>1563</v>
      </c>
    </row>
    <row r="40" spans="2:13" s="1" customFormat="1" ht="27.75" customHeight="1" x14ac:dyDescent="0.2">
      <c r="B40" s="228" t="s">
        <v>203</v>
      </c>
      <c r="C40" s="229"/>
      <c r="D40" s="229"/>
      <c r="E40" s="229"/>
      <c r="F40" s="229"/>
      <c r="G40" s="229"/>
      <c r="H40" s="230"/>
      <c r="I40" s="94" t="str">
        <f>I41</f>
        <v>22 1 04 70360</v>
      </c>
      <c r="J40" s="95"/>
      <c r="K40" s="96"/>
      <c r="L40" s="3"/>
      <c r="M40" s="91">
        <f>M41</f>
        <v>781.5</v>
      </c>
    </row>
    <row r="41" spans="2:13" ht="41.25" customHeight="1" x14ac:dyDescent="0.2">
      <c r="B41" s="145" t="s">
        <v>161</v>
      </c>
      <c r="C41" s="146"/>
      <c r="D41" s="146"/>
      <c r="E41" s="146"/>
      <c r="F41" s="146"/>
      <c r="G41" s="146"/>
      <c r="H41" s="146"/>
      <c r="I41" s="97" t="str">
        <f>I42</f>
        <v>22 1 04 70360</v>
      </c>
      <c r="J41" s="70">
        <v>100</v>
      </c>
      <c r="K41" s="98"/>
      <c r="L41" s="3"/>
      <c r="M41" s="99">
        <f>M42</f>
        <v>781.5</v>
      </c>
    </row>
    <row r="42" spans="2:13" x14ac:dyDescent="0.2">
      <c r="B42" s="145" t="s">
        <v>146</v>
      </c>
      <c r="C42" s="146"/>
      <c r="D42" s="146"/>
      <c r="E42" s="146"/>
      <c r="F42" s="146"/>
      <c r="G42" s="146"/>
      <c r="H42" s="146"/>
      <c r="I42" s="97" t="str">
        <f>I44</f>
        <v>22 1 04 70360</v>
      </c>
      <c r="J42" s="89">
        <f>J44</f>
        <v>110</v>
      </c>
      <c r="K42" s="63"/>
      <c r="L42" s="3"/>
      <c r="M42" s="99">
        <f>M44</f>
        <v>781.5</v>
      </c>
    </row>
    <row r="43" spans="2:13" x14ac:dyDescent="0.2">
      <c r="B43" s="145" t="s">
        <v>158</v>
      </c>
      <c r="C43" s="146"/>
      <c r="D43" s="146"/>
      <c r="E43" s="146"/>
      <c r="F43" s="146"/>
      <c r="G43" s="146"/>
      <c r="H43" s="146"/>
      <c r="I43" s="97" t="s">
        <v>141</v>
      </c>
      <c r="J43" s="40">
        <v>110</v>
      </c>
      <c r="K43" s="52" t="s">
        <v>159</v>
      </c>
      <c r="L43" s="3"/>
      <c r="M43" s="99">
        <f>M44</f>
        <v>781.5</v>
      </c>
    </row>
    <row r="44" spans="2:13" x14ac:dyDescent="0.2">
      <c r="B44" s="145" t="s">
        <v>140</v>
      </c>
      <c r="C44" s="146"/>
      <c r="D44" s="146"/>
      <c r="E44" s="146"/>
      <c r="F44" s="146"/>
      <c r="G44" s="146"/>
      <c r="H44" s="146"/>
      <c r="I44" s="97" t="s">
        <v>141</v>
      </c>
      <c r="J44" s="89">
        <v>110</v>
      </c>
      <c r="K44" s="63" t="s">
        <v>10</v>
      </c>
      <c r="L44" s="3"/>
      <c r="M44" s="99">
        <v>781.5</v>
      </c>
    </row>
    <row r="45" spans="2:13" s="71" customFormat="1" ht="26.25" customHeight="1" x14ac:dyDescent="0.2">
      <c r="B45" s="228" t="s">
        <v>215</v>
      </c>
      <c r="C45" s="229"/>
      <c r="D45" s="229"/>
      <c r="E45" s="229"/>
      <c r="F45" s="229"/>
      <c r="G45" s="229"/>
      <c r="H45" s="230"/>
      <c r="I45" s="100" t="str">
        <f>I46</f>
        <v>22 1 04 S0360</v>
      </c>
      <c r="J45" s="95"/>
      <c r="K45" s="101"/>
      <c r="L45" s="102"/>
      <c r="M45" s="91">
        <f>M46</f>
        <v>781.5</v>
      </c>
    </row>
    <row r="46" spans="2:13" ht="54" customHeight="1" x14ac:dyDescent="0.2">
      <c r="B46" s="145" t="s">
        <v>161</v>
      </c>
      <c r="C46" s="146"/>
      <c r="D46" s="146"/>
      <c r="E46" s="146"/>
      <c r="F46" s="146"/>
      <c r="G46" s="146"/>
      <c r="H46" s="146"/>
      <c r="I46" s="97" t="str">
        <f>I47</f>
        <v>22 1 04 S0360</v>
      </c>
      <c r="J46" s="70">
        <v>100</v>
      </c>
      <c r="K46" s="98"/>
      <c r="L46" s="3"/>
      <c r="M46" s="99">
        <f>M47</f>
        <v>781.5</v>
      </c>
    </row>
    <row r="47" spans="2:13" ht="16.5" customHeight="1" x14ac:dyDescent="0.2">
      <c r="B47" s="145" t="s">
        <v>146</v>
      </c>
      <c r="C47" s="146"/>
      <c r="D47" s="146"/>
      <c r="E47" s="146"/>
      <c r="F47" s="146"/>
      <c r="G47" s="146"/>
      <c r="H47" s="146"/>
      <c r="I47" s="97" t="str">
        <f>I49</f>
        <v>22 1 04 S0360</v>
      </c>
      <c r="J47" s="89">
        <f>J49</f>
        <v>110</v>
      </c>
      <c r="K47" s="63"/>
      <c r="L47" s="3"/>
      <c r="M47" s="99">
        <f>M49</f>
        <v>781.5</v>
      </c>
    </row>
    <row r="48" spans="2:13" ht="16.5" customHeight="1" x14ac:dyDescent="0.2">
      <c r="B48" s="145" t="s">
        <v>158</v>
      </c>
      <c r="C48" s="146"/>
      <c r="D48" s="146"/>
      <c r="E48" s="146"/>
      <c r="F48" s="146"/>
      <c r="G48" s="146"/>
      <c r="H48" s="146"/>
      <c r="I48" s="97" t="s">
        <v>141</v>
      </c>
      <c r="J48" s="40">
        <v>110</v>
      </c>
      <c r="K48" s="52" t="s">
        <v>159</v>
      </c>
      <c r="L48" s="3"/>
      <c r="M48" s="99">
        <f>M49</f>
        <v>781.5</v>
      </c>
    </row>
    <row r="49" spans="2:13" ht="16.5" customHeight="1" x14ac:dyDescent="0.2">
      <c r="B49" s="145" t="s">
        <v>140</v>
      </c>
      <c r="C49" s="146"/>
      <c r="D49" s="146"/>
      <c r="E49" s="146"/>
      <c r="F49" s="146"/>
      <c r="G49" s="146"/>
      <c r="H49" s="146"/>
      <c r="I49" s="97" t="s">
        <v>204</v>
      </c>
      <c r="J49" s="89">
        <v>110</v>
      </c>
      <c r="K49" s="63" t="s">
        <v>10</v>
      </c>
      <c r="L49" s="3"/>
      <c r="M49" s="103">
        <v>781.5</v>
      </c>
    </row>
    <row r="50" spans="2:13" ht="36" customHeight="1" x14ac:dyDescent="0.25">
      <c r="B50" s="150" t="s">
        <v>194</v>
      </c>
      <c r="C50" s="151"/>
      <c r="D50" s="151"/>
      <c r="E50" s="151"/>
      <c r="F50" s="151"/>
      <c r="G50" s="151"/>
      <c r="H50" s="151"/>
      <c r="I50" s="27" t="s">
        <v>193</v>
      </c>
      <c r="J50" s="89"/>
      <c r="K50" s="63"/>
      <c r="L50" s="3"/>
      <c r="M50" s="48">
        <f>SUM(M51+M56)</f>
        <v>5830.9</v>
      </c>
    </row>
    <row r="51" spans="2:13" s="71" customFormat="1" x14ac:dyDescent="0.2">
      <c r="B51" s="152" t="s">
        <v>240</v>
      </c>
      <c r="C51" s="153"/>
      <c r="D51" s="153"/>
      <c r="E51" s="153"/>
      <c r="F51" s="153"/>
      <c r="G51" s="153"/>
      <c r="H51" s="153"/>
      <c r="I51" s="100" t="str">
        <f>I53</f>
        <v>22 1 06 70670</v>
      </c>
      <c r="J51" s="95"/>
      <c r="K51" s="101"/>
      <c r="L51" s="102"/>
      <c r="M51" s="91">
        <f>M52</f>
        <v>5000</v>
      </c>
    </row>
    <row r="52" spans="2:13" ht="26.25" customHeight="1" x14ac:dyDescent="0.2">
      <c r="B52" s="179" t="s">
        <v>233</v>
      </c>
      <c r="C52" s="146"/>
      <c r="D52" s="146"/>
      <c r="E52" s="146"/>
      <c r="F52" s="146"/>
      <c r="G52" s="146"/>
      <c r="H52" s="146"/>
      <c r="I52" s="97" t="str">
        <f>I53</f>
        <v>22 1 06 70670</v>
      </c>
      <c r="J52" s="89">
        <v>200</v>
      </c>
      <c r="K52" s="63"/>
      <c r="L52" s="3"/>
      <c r="M52" s="99">
        <f>M53</f>
        <v>5000</v>
      </c>
    </row>
    <row r="53" spans="2:13" ht="27" customHeight="1" x14ac:dyDescent="0.2">
      <c r="B53" s="179" t="s">
        <v>232</v>
      </c>
      <c r="C53" s="146"/>
      <c r="D53" s="146"/>
      <c r="E53" s="146"/>
      <c r="F53" s="146"/>
      <c r="G53" s="146"/>
      <c r="H53" s="146"/>
      <c r="I53" s="97" t="str">
        <f>I55</f>
        <v>22 1 06 70670</v>
      </c>
      <c r="J53" s="89">
        <v>240</v>
      </c>
      <c r="K53" s="63"/>
      <c r="L53" s="3"/>
      <c r="M53" s="99">
        <f>M54</f>
        <v>5000</v>
      </c>
    </row>
    <row r="54" spans="2:13" ht="19.5" customHeight="1" x14ac:dyDescent="0.2">
      <c r="B54" s="145" t="s">
        <v>158</v>
      </c>
      <c r="C54" s="146"/>
      <c r="D54" s="146"/>
      <c r="E54" s="146"/>
      <c r="F54" s="146"/>
      <c r="G54" s="146"/>
      <c r="H54" s="146"/>
      <c r="I54" s="97" t="str">
        <f>I55</f>
        <v>22 1 06 70670</v>
      </c>
      <c r="J54" s="89">
        <v>240</v>
      </c>
      <c r="K54" s="63" t="s">
        <v>159</v>
      </c>
      <c r="L54" s="3"/>
      <c r="M54" s="99">
        <f>M55</f>
        <v>5000</v>
      </c>
    </row>
    <row r="55" spans="2:13" ht="18" customHeight="1" x14ac:dyDescent="0.2">
      <c r="B55" s="145" t="s">
        <v>140</v>
      </c>
      <c r="C55" s="146"/>
      <c r="D55" s="146"/>
      <c r="E55" s="146"/>
      <c r="F55" s="146"/>
      <c r="G55" s="146"/>
      <c r="H55" s="146"/>
      <c r="I55" s="122" t="s">
        <v>207</v>
      </c>
      <c r="J55" s="89">
        <v>240</v>
      </c>
      <c r="K55" s="61" t="s">
        <v>10</v>
      </c>
      <c r="L55" s="3"/>
      <c r="M55" s="99">
        <v>5000</v>
      </c>
    </row>
    <row r="56" spans="2:13" s="71" customFormat="1" x14ac:dyDescent="0.2">
      <c r="B56" s="152" t="s">
        <v>241</v>
      </c>
      <c r="C56" s="153"/>
      <c r="D56" s="153"/>
      <c r="E56" s="153"/>
      <c r="F56" s="153"/>
      <c r="G56" s="153"/>
      <c r="H56" s="153"/>
      <c r="I56" s="100" t="str">
        <f>I58</f>
        <v>22 1 06 S 0670</v>
      </c>
      <c r="J56" s="47"/>
      <c r="K56" s="101"/>
      <c r="L56" s="102"/>
      <c r="M56" s="91">
        <f>M57</f>
        <v>830.9</v>
      </c>
    </row>
    <row r="57" spans="2:13" ht="30.75" customHeight="1" x14ac:dyDescent="0.2">
      <c r="B57" s="179" t="s">
        <v>233</v>
      </c>
      <c r="C57" s="146"/>
      <c r="D57" s="146"/>
      <c r="E57" s="146"/>
      <c r="F57" s="146"/>
      <c r="G57" s="146"/>
      <c r="H57" s="146"/>
      <c r="I57" s="97" t="str">
        <f>I58</f>
        <v>22 1 06 S 0670</v>
      </c>
      <c r="J57" s="45">
        <v>200</v>
      </c>
      <c r="K57" s="63"/>
      <c r="L57" s="3"/>
      <c r="M57" s="99">
        <f>M58</f>
        <v>830.9</v>
      </c>
    </row>
    <row r="58" spans="2:13" ht="27.75" customHeight="1" x14ac:dyDescent="0.2">
      <c r="B58" s="179" t="s">
        <v>232</v>
      </c>
      <c r="C58" s="146"/>
      <c r="D58" s="146"/>
      <c r="E58" s="146"/>
      <c r="F58" s="146"/>
      <c r="G58" s="146"/>
      <c r="H58" s="146"/>
      <c r="I58" s="97" t="str">
        <f>I60</f>
        <v>22 1 06 S 0670</v>
      </c>
      <c r="J58" s="40">
        <f>J60</f>
        <v>240</v>
      </c>
      <c r="K58" s="63"/>
      <c r="L58" s="3"/>
      <c r="M58" s="99">
        <f>M59</f>
        <v>830.9</v>
      </c>
    </row>
    <row r="59" spans="2:13" ht="16.5" customHeight="1" x14ac:dyDescent="0.2">
      <c r="B59" s="145" t="s">
        <v>158</v>
      </c>
      <c r="C59" s="146"/>
      <c r="D59" s="146"/>
      <c r="E59" s="146"/>
      <c r="F59" s="146"/>
      <c r="G59" s="146"/>
      <c r="H59" s="146"/>
      <c r="I59" s="97" t="str">
        <f>I60</f>
        <v>22 1 06 S 0670</v>
      </c>
      <c r="J59" s="40">
        <v>240</v>
      </c>
      <c r="K59" s="52" t="s">
        <v>159</v>
      </c>
      <c r="L59" s="3"/>
      <c r="M59" s="99">
        <f>M60</f>
        <v>830.9</v>
      </c>
    </row>
    <row r="60" spans="2:13" ht="16.5" customHeight="1" x14ac:dyDescent="0.2">
      <c r="B60" s="145" t="s">
        <v>140</v>
      </c>
      <c r="C60" s="146"/>
      <c r="D60" s="146"/>
      <c r="E60" s="146"/>
      <c r="F60" s="146"/>
      <c r="G60" s="146"/>
      <c r="H60" s="146"/>
      <c r="I60" s="122" t="s">
        <v>208</v>
      </c>
      <c r="J60" s="40">
        <v>240</v>
      </c>
      <c r="K60" s="63" t="s">
        <v>10</v>
      </c>
      <c r="L60" s="3"/>
      <c r="M60" s="99">
        <v>830.9</v>
      </c>
    </row>
    <row r="61" spans="2:13" ht="31.5" hidden="1" customHeight="1" x14ac:dyDescent="0.25">
      <c r="B61" s="150" t="s">
        <v>216</v>
      </c>
      <c r="C61" s="151"/>
      <c r="D61" s="151"/>
      <c r="E61" s="151"/>
      <c r="F61" s="151"/>
      <c r="G61" s="151"/>
      <c r="H61" s="151"/>
      <c r="I61" s="104" t="s">
        <v>195</v>
      </c>
      <c r="J61" s="40"/>
      <c r="K61" s="63"/>
      <c r="L61" s="3"/>
      <c r="M61" s="48">
        <f>M62</f>
        <v>0</v>
      </c>
    </row>
    <row r="62" spans="2:13" s="1" customFormat="1" ht="45" hidden="1" customHeight="1" x14ac:dyDescent="0.2">
      <c r="B62" s="152" t="s">
        <v>210</v>
      </c>
      <c r="C62" s="153"/>
      <c r="D62" s="153"/>
      <c r="E62" s="153"/>
      <c r="F62" s="153"/>
      <c r="G62" s="153"/>
      <c r="H62" s="153"/>
      <c r="I62" s="100" t="str">
        <f>I64</f>
        <v>22 1 07 00420</v>
      </c>
      <c r="J62" s="40"/>
      <c r="K62" s="61"/>
      <c r="L62" s="3"/>
      <c r="M62" s="99">
        <f>M64</f>
        <v>0</v>
      </c>
    </row>
    <row r="63" spans="2:13" s="1" customFormat="1" ht="24" hidden="1" customHeight="1" x14ac:dyDescent="0.2">
      <c r="B63" s="179" t="s">
        <v>212</v>
      </c>
      <c r="C63" s="146"/>
      <c r="D63" s="146"/>
      <c r="E63" s="146"/>
      <c r="F63" s="146"/>
      <c r="G63" s="146"/>
      <c r="H63" s="146"/>
      <c r="I63" s="97" t="str">
        <f>I64</f>
        <v>22 1 07 00420</v>
      </c>
      <c r="J63" s="40">
        <v>400</v>
      </c>
      <c r="K63" s="61"/>
      <c r="L63" s="3"/>
      <c r="M63" s="99"/>
    </row>
    <row r="64" spans="2:13" ht="18.75" hidden="1" customHeight="1" x14ac:dyDescent="0.2">
      <c r="B64" s="148" t="s">
        <v>184</v>
      </c>
      <c r="C64" s="149"/>
      <c r="D64" s="149"/>
      <c r="E64" s="149"/>
      <c r="F64" s="149"/>
      <c r="G64" s="149"/>
      <c r="H64" s="149"/>
      <c r="I64" s="97" t="str">
        <f>I65</f>
        <v>22 1 07 00420</v>
      </c>
      <c r="J64" s="40">
        <v>410</v>
      </c>
      <c r="K64" s="63"/>
      <c r="L64" s="3"/>
      <c r="M64" s="99">
        <f>M65</f>
        <v>0</v>
      </c>
    </row>
    <row r="65" spans="2:15" ht="16.5" hidden="1" customHeight="1" x14ac:dyDescent="0.2">
      <c r="B65" s="145" t="s">
        <v>158</v>
      </c>
      <c r="C65" s="146"/>
      <c r="D65" s="146"/>
      <c r="E65" s="146"/>
      <c r="F65" s="146"/>
      <c r="G65" s="146"/>
      <c r="H65" s="146"/>
      <c r="I65" s="97" t="str">
        <f>I66</f>
        <v>22 1 07 00420</v>
      </c>
      <c r="J65" s="40">
        <v>410</v>
      </c>
      <c r="K65" s="63" t="s">
        <v>159</v>
      </c>
      <c r="L65" s="3"/>
      <c r="M65" s="99">
        <f>M66</f>
        <v>0</v>
      </c>
    </row>
    <row r="66" spans="2:15" ht="16.5" hidden="1" customHeight="1" x14ac:dyDescent="0.2">
      <c r="B66" s="145" t="s">
        <v>140</v>
      </c>
      <c r="C66" s="146"/>
      <c r="D66" s="146"/>
      <c r="E66" s="146"/>
      <c r="F66" s="146"/>
      <c r="G66" s="146"/>
      <c r="H66" s="146"/>
      <c r="I66" s="97" t="s">
        <v>211</v>
      </c>
      <c r="J66" s="40">
        <v>410</v>
      </c>
      <c r="K66" s="63" t="s">
        <v>10</v>
      </c>
      <c r="L66" s="3"/>
      <c r="M66" s="99">
        <v>0</v>
      </c>
    </row>
    <row r="67" spans="2:15" ht="60" customHeight="1" x14ac:dyDescent="0.25">
      <c r="B67" s="207" t="s">
        <v>35</v>
      </c>
      <c r="C67" s="208"/>
      <c r="D67" s="208"/>
      <c r="E67" s="208"/>
      <c r="F67" s="208"/>
      <c r="G67" s="208"/>
      <c r="H67" s="208"/>
      <c r="I67" s="22" t="s">
        <v>68</v>
      </c>
      <c r="J67" s="39"/>
      <c r="K67" s="33"/>
      <c r="L67" s="23" t="e">
        <f>#REF!+#REF!+#REF!+#REF!+#REF!+#REF!+#REF!+#REF!+#REF!+L101+#REF!+L111</f>
        <v>#REF!</v>
      </c>
      <c r="M67" s="105">
        <f>M68+M79+M100+M161</f>
        <v>24578.3</v>
      </c>
      <c r="O67" s="133"/>
    </row>
    <row r="68" spans="2:15" ht="32.25" customHeight="1" x14ac:dyDescent="0.25">
      <c r="B68" s="150" t="s">
        <v>48</v>
      </c>
      <c r="C68" s="151"/>
      <c r="D68" s="151"/>
      <c r="E68" s="151"/>
      <c r="F68" s="151"/>
      <c r="G68" s="151"/>
      <c r="H68" s="151"/>
      <c r="I68" s="27" t="s">
        <v>213</v>
      </c>
      <c r="J68" s="41"/>
      <c r="K68" s="35"/>
      <c r="L68" s="28" t="e">
        <f>#REF!+#REF!+#REF!+#REF!+#REF!+#REF!+L105</f>
        <v>#REF!</v>
      </c>
      <c r="M68" s="48">
        <f>M69+M74</f>
        <v>500</v>
      </c>
    </row>
    <row r="69" spans="2:15" ht="56.25" customHeight="1" x14ac:dyDescent="0.2">
      <c r="B69" s="152" t="s">
        <v>218</v>
      </c>
      <c r="C69" s="153"/>
      <c r="D69" s="153"/>
      <c r="E69" s="153"/>
      <c r="F69" s="153"/>
      <c r="G69" s="153"/>
      <c r="H69" s="153"/>
      <c r="I69" s="8" t="str">
        <f>I70</f>
        <v>22 2 01 02880</v>
      </c>
      <c r="J69" s="47"/>
      <c r="K69" s="38"/>
      <c r="L69" s="4">
        <f>L70</f>
        <v>78</v>
      </c>
      <c r="M69" s="88">
        <f>M70</f>
        <v>500</v>
      </c>
    </row>
    <row r="70" spans="2:15" ht="26.25" customHeight="1" x14ac:dyDescent="0.2">
      <c r="B70" s="176" t="s">
        <v>163</v>
      </c>
      <c r="C70" s="149"/>
      <c r="D70" s="149"/>
      <c r="E70" s="149"/>
      <c r="F70" s="149"/>
      <c r="G70" s="149"/>
      <c r="H70" s="149"/>
      <c r="I70" s="10" t="str">
        <f>I73</f>
        <v>22 2 01 02880</v>
      </c>
      <c r="J70" s="40">
        <v>600</v>
      </c>
      <c r="K70" s="31"/>
      <c r="L70" s="2">
        <f>L73</f>
        <v>78</v>
      </c>
      <c r="M70" s="87">
        <f>M73</f>
        <v>500</v>
      </c>
    </row>
    <row r="71" spans="2:15" ht="26.25" customHeight="1" x14ac:dyDescent="0.2">
      <c r="B71" s="176" t="s">
        <v>217</v>
      </c>
      <c r="C71" s="149"/>
      <c r="D71" s="149"/>
      <c r="E71" s="149"/>
      <c r="F71" s="149"/>
      <c r="G71" s="149"/>
      <c r="H71" s="149"/>
      <c r="I71" s="10" t="str">
        <f>I72</f>
        <v>22 2 01 02880</v>
      </c>
      <c r="J71" s="40">
        <v>630</v>
      </c>
      <c r="K71" s="31"/>
      <c r="L71" s="2"/>
      <c r="M71" s="87">
        <f>M73</f>
        <v>500</v>
      </c>
    </row>
    <row r="72" spans="2:15" ht="19.5" customHeight="1" x14ac:dyDescent="0.2">
      <c r="B72" s="176" t="s">
        <v>165</v>
      </c>
      <c r="C72" s="149"/>
      <c r="D72" s="149"/>
      <c r="E72" s="149"/>
      <c r="F72" s="149"/>
      <c r="G72" s="149"/>
      <c r="H72" s="149"/>
      <c r="I72" s="10" t="str">
        <f>I73</f>
        <v>22 2 01 02880</v>
      </c>
      <c r="J72" s="40">
        <v>630</v>
      </c>
      <c r="K72" s="52" t="s">
        <v>164</v>
      </c>
      <c r="L72" s="2"/>
      <c r="M72" s="87">
        <f>M73</f>
        <v>500</v>
      </c>
    </row>
    <row r="73" spans="2:15" ht="18.75" customHeight="1" x14ac:dyDescent="0.2">
      <c r="B73" s="148" t="s">
        <v>39</v>
      </c>
      <c r="C73" s="149"/>
      <c r="D73" s="149"/>
      <c r="E73" s="149"/>
      <c r="F73" s="149"/>
      <c r="G73" s="149"/>
      <c r="H73" s="149"/>
      <c r="I73" s="10" t="s">
        <v>189</v>
      </c>
      <c r="J73" s="40">
        <v>630</v>
      </c>
      <c r="K73" s="31" t="s">
        <v>38</v>
      </c>
      <c r="L73" s="2">
        <v>78</v>
      </c>
      <c r="M73" s="87">
        <v>500</v>
      </c>
    </row>
    <row r="74" spans="2:15" ht="28.5" hidden="1" customHeight="1" x14ac:dyDescent="0.2">
      <c r="B74" s="152" t="s">
        <v>106</v>
      </c>
      <c r="C74" s="153"/>
      <c r="D74" s="153"/>
      <c r="E74" s="153"/>
      <c r="F74" s="153"/>
      <c r="G74" s="153"/>
      <c r="H74" s="153"/>
      <c r="I74" s="8" t="str">
        <f>I76</f>
        <v>22 2 01 00250</v>
      </c>
      <c r="J74" s="47"/>
      <c r="K74" s="38"/>
      <c r="L74" s="4">
        <f>L76</f>
        <v>78</v>
      </c>
      <c r="M74" s="88">
        <f>M76</f>
        <v>0</v>
      </c>
    </row>
    <row r="75" spans="2:15" ht="28.5" hidden="1" customHeight="1" x14ac:dyDescent="0.2">
      <c r="B75" s="179" t="s">
        <v>156</v>
      </c>
      <c r="C75" s="146"/>
      <c r="D75" s="146"/>
      <c r="E75" s="146"/>
      <c r="F75" s="146"/>
      <c r="G75" s="146"/>
      <c r="H75" s="146"/>
      <c r="I75" s="32" t="str">
        <f>I76</f>
        <v>22 2 01 00250</v>
      </c>
      <c r="J75" s="40">
        <v>200</v>
      </c>
      <c r="K75" s="34"/>
      <c r="L75" s="2"/>
      <c r="M75" s="87">
        <f>M76</f>
        <v>0</v>
      </c>
    </row>
    <row r="76" spans="2:15" ht="26.25" hidden="1" customHeight="1" x14ac:dyDescent="0.2">
      <c r="B76" s="148" t="s">
        <v>12</v>
      </c>
      <c r="C76" s="149"/>
      <c r="D76" s="149"/>
      <c r="E76" s="149"/>
      <c r="F76" s="149"/>
      <c r="G76" s="149"/>
      <c r="H76" s="149"/>
      <c r="I76" s="10" t="str">
        <f>I78</f>
        <v>22 2 01 00250</v>
      </c>
      <c r="J76" s="40">
        <f>J78</f>
        <v>240</v>
      </c>
      <c r="K76" s="31"/>
      <c r="L76" s="2">
        <f>L78</f>
        <v>78</v>
      </c>
      <c r="M76" s="87">
        <f>M78</f>
        <v>0</v>
      </c>
    </row>
    <row r="77" spans="2:15" ht="20.25" hidden="1" customHeight="1" x14ac:dyDescent="0.2">
      <c r="B77" s="176" t="s">
        <v>165</v>
      </c>
      <c r="C77" s="149"/>
      <c r="D77" s="149"/>
      <c r="E77" s="149"/>
      <c r="F77" s="149"/>
      <c r="G77" s="149"/>
      <c r="H77" s="149"/>
      <c r="I77" s="10" t="s">
        <v>69</v>
      </c>
      <c r="J77" s="40">
        <v>240</v>
      </c>
      <c r="K77" s="52" t="s">
        <v>164</v>
      </c>
      <c r="L77" s="2"/>
      <c r="M77" s="87">
        <f>M78</f>
        <v>0</v>
      </c>
    </row>
    <row r="78" spans="2:15" ht="16.5" hidden="1" customHeight="1" x14ac:dyDescent="0.2">
      <c r="B78" s="148" t="s">
        <v>39</v>
      </c>
      <c r="C78" s="149"/>
      <c r="D78" s="149"/>
      <c r="E78" s="149"/>
      <c r="F78" s="149"/>
      <c r="G78" s="149"/>
      <c r="H78" s="149"/>
      <c r="I78" s="10" t="s">
        <v>69</v>
      </c>
      <c r="J78" s="40">
        <v>240</v>
      </c>
      <c r="K78" s="31" t="s">
        <v>38</v>
      </c>
      <c r="L78" s="2">
        <v>78</v>
      </c>
      <c r="M78" s="87">
        <v>0</v>
      </c>
    </row>
    <row r="79" spans="2:15" ht="32.25" customHeight="1" x14ac:dyDescent="0.25">
      <c r="B79" s="150" t="s">
        <v>49</v>
      </c>
      <c r="C79" s="151"/>
      <c r="D79" s="151"/>
      <c r="E79" s="151"/>
      <c r="F79" s="151"/>
      <c r="G79" s="151"/>
      <c r="H79" s="151"/>
      <c r="I79" s="27" t="s">
        <v>70</v>
      </c>
      <c r="J79" s="41"/>
      <c r="K79" s="35"/>
      <c r="L79" s="28" t="e">
        <f>#REF!+L103+#REF!+L151+#REF!+#REF!+L126</f>
        <v>#REF!</v>
      </c>
      <c r="M79" s="48">
        <f>M80+M85+M90+M95</f>
        <v>700</v>
      </c>
    </row>
    <row r="80" spans="2:15" ht="18" customHeight="1" x14ac:dyDescent="0.2">
      <c r="B80" s="152" t="s">
        <v>123</v>
      </c>
      <c r="C80" s="153"/>
      <c r="D80" s="153"/>
      <c r="E80" s="153"/>
      <c r="F80" s="153"/>
      <c r="G80" s="153"/>
      <c r="H80" s="153"/>
      <c r="I80" s="8" t="str">
        <f>I82</f>
        <v>22 2 02 00360</v>
      </c>
      <c r="J80" s="47"/>
      <c r="K80" s="38"/>
      <c r="L80" s="4">
        <f>L82</f>
        <v>120</v>
      </c>
      <c r="M80" s="88">
        <f>M82</f>
        <v>100</v>
      </c>
    </row>
    <row r="81" spans="2:13" ht="30.75" customHeight="1" x14ac:dyDescent="0.2">
      <c r="B81" s="179" t="s">
        <v>233</v>
      </c>
      <c r="C81" s="146"/>
      <c r="D81" s="146"/>
      <c r="E81" s="146"/>
      <c r="F81" s="146"/>
      <c r="G81" s="146"/>
      <c r="H81" s="146"/>
      <c r="I81" s="32" t="str">
        <f>I82</f>
        <v>22 2 02 00360</v>
      </c>
      <c r="J81" s="40">
        <v>200</v>
      </c>
      <c r="K81" s="34"/>
      <c r="L81" s="2"/>
      <c r="M81" s="87">
        <f>M82</f>
        <v>100</v>
      </c>
    </row>
    <row r="82" spans="2:13" ht="27.75" customHeight="1" x14ac:dyDescent="0.2">
      <c r="B82" s="179" t="s">
        <v>232</v>
      </c>
      <c r="C82" s="146"/>
      <c r="D82" s="146"/>
      <c r="E82" s="146"/>
      <c r="F82" s="146"/>
      <c r="G82" s="146"/>
      <c r="H82" s="146"/>
      <c r="I82" s="7" t="str">
        <f>I84</f>
        <v>22 2 02 00360</v>
      </c>
      <c r="J82" s="40">
        <f>J84</f>
        <v>240</v>
      </c>
      <c r="K82" s="31"/>
      <c r="L82" s="2">
        <f>L84</f>
        <v>120</v>
      </c>
      <c r="M82" s="87">
        <f>M84</f>
        <v>100</v>
      </c>
    </row>
    <row r="83" spans="2:13" ht="21" customHeight="1" x14ac:dyDescent="0.2">
      <c r="B83" s="176" t="s">
        <v>165</v>
      </c>
      <c r="C83" s="149"/>
      <c r="D83" s="149"/>
      <c r="E83" s="149"/>
      <c r="F83" s="149"/>
      <c r="G83" s="149"/>
      <c r="H83" s="149"/>
      <c r="I83" s="7" t="str">
        <f>I84</f>
        <v>22 2 02 00360</v>
      </c>
      <c r="J83" s="40">
        <f>J84</f>
        <v>240</v>
      </c>
      <c r="K83" s="52" t="s">
        <v>164</v>
      </c>
      <c r="L83" s="2"/>
      <c r="M83" s="87">
        <f>M84</f>
        <v>100</v>
      </c>
    </row>
    <row r="84" spans="2:13" ht="21.75" customHeight="1" x14ac:dyDescent="0.2">
      <c r="B84" s="148" t="s">
        <v>15</v>
      </c>
      <c r="C84" s="149"/>
      <c r="D84" s="149"/>
      <c r="E84" s="149"/>
      <c r="F84" s="149"/>
      <c r="G84" s="149"/>
      <c r="H84" s="149"/>
      <c r="I84" s="10" t="s">
        <v>124</v>
      </c>
      <c r="J84" s="40">
        <v>240</v>
      </c>
      <c r="K84" s="31" t="s">
        <v>16</v>
      </c>
      <c r="L84" s="2">
        <v>120</v>
      </c>
      <c r="M84" s="87">
        <v>100</v>
      </c>
    </row>
    <row r="85" spans="2:13" ht="27.75" hidden="1" customHeight="1" x14ac:dyDescent="0.2">
      <c r="B85" s="152" t="s">
        <v>122</v>
      </c>
      <c r="C85" s="153"/>
      <c r="D85" s="153"/>
      <c r="E85" s="153"/>
      <c r="F85" s="153"/>
      <c r="G85" s="153"/>
      <c r="H85" s="153"/>
      <c r="I85" s="8" t="str">
        <f>I87</f>
        <v>22 2 02 01530</v>
      </c>
      <c r="J85" s="47"/>
      <c r="K85" s="38"/>
      <c r="L85" s="4">
        <f>L87</f>
        <v>120</v>
      </c>
      <c r="M85" s="88">
        <f>M87</f>
        <v>0</v>
      </c>
    </row>
    <row r="86" spans="2:13" ht="27.75" hidden="1" customHeight="1" x14ac:dyDescent="0.2">
      <c r="B86" s="179" t="s">
        <v>156</v>
      </c>
      <c r="C86" s="146"/>
      <c r="D86" s="146"/>
      <c r="E86" s="146"/>
      <c r="F86" s="146"/>
      <c r="G86" s="146"/>
      <c r="H86" s="146"/>
      <c r="I86" s="32" t="str">
        <f>I87</f>
        <v>22 2 02 01530</v>
      </c>
      <c r="J86" s="40">
        <v>200</v>
      </c>
      <c r="K86" s="34"/>
      <c r="L86" s="2"/>
      <c r="M86" s="87">
        <f>M87</f>
        <v>0</v>
      </c>
    </row>
    <row r="87" spans="2:13" ht="27.75" hidden="1" customHeight="1" x14ac:dyDescent="0.2">
      <c r="B87" s="148" t="s">
        <v>12</v>
      </c>
      <c r="C87" s="149"/>
      <c r="D87" s="149"/>
      <c r="E87" s="149"/>
      <c r="F87" s="149"/>
      <c r="G87" s="149"/>
      <c r="H87" s="149"/>
      <c r="I87" s="7" t="str">
        <f>I89</f>
        <v>22 2 02 01530</v>
      </c>
      <c r="J87" s="40">
        <f>J89</f>
        <v>240</v>
      </c>
      <c r="K87" s="31"/>
      <c r="L87" s="2">
        <f>L89</f>
        <v>120</v>
      </c>
      <c r="M87" s="87">
        <f>M89</f>
        <v>0</v>
      </c>
    </row>
    <row r="88" spans="2:13" ht="22.5" hidden="1" customHeight="1" x14ac:dyDescent="0.2">
      <c r="B88" s="176" t="s">
        <v>165</v>
      </c>
      <c r="C88" s="149"/>
      <c r="D88" s="149"/>
      <c r="E88" s="149"/>
      <c r="F88" s="149"/>
      <c r="G88" s="149"/>
      <c r="H88" s="149"/>
      <c r="I88" s="7" t="str">
        <f>I89</f>
        <v>22 2 02 01530</v>
      </c>
      <c r="J88" s="40">
        <v>240</v>
      </c>
      <c r="K88" s="52" t="s">
        <v>164</v>
      </c>
      <c r="L88" s="2"/>
      <c r="M88" s="87">
        <f>M89</f>
        <v>0</v>
      </c>
    </row>
    <row r="89" spans="2:13" ht="16.5" hidden="1" customHeight="1" x14ac:dyDescent="0.2">
      <c r="B89" s="148" t="s">
        <v>15</v>
      </c>
      <c r="C89" s="149"/>
      <c r="D89" s="149"/>
      <c r="E89" s="149"/>
      <c r="F89" s="149"/>
      <c r="G89" s="149"/>
      <c r="H89" s="149"/>
      <c r="I89" s="10" t="s">
        <v>145</v>
      </c>
      <c r="J89" s="40">
        <v>240</v>
      </c>
      <c r="K89" s="31" t="s">
        <v>16</v>
      </c>
      <c r="L89" s="2">
        <v>120</v>
      </c>
      <c r="M89" s="87">
        <v>0</v>
      </c>
    </row>
    <row r="90" spans="2:13" ht="30" customHeight="1" x14ac:dyDescent="0.2">
      <c r="B90" s="152" t="s">
        <v>51</v>
      </c>
      <c r="C90" s="153"/>
      <c r="D90" s="153"/>
      <c r="E90" s="153"/>
      <c r="F90" s="153"/>
      <c r="G90" s="153"/>
      <c r="H90" s="153"/>
      <c r="I90" s="8" t="str">
        <f>I92</f>
        <v>22 2 02 01560</v>
      </c>
      <c r="J90" s="47"/>
      <c r="K90" s="38"/>
      <c r="L90" s="4">
        <f>L92</f>
        <v>120</v>
      </c>
      <c r="M90" s="88">
        <f>M92</f>
        <v>300</v>
      </c>
    </row>
    <row r="91" spans="2:13" ht="30" customHeight="1" x14ac:dyDescent="0.2">
      <c r="B91" s="179" t="s">
        <v>233</v>
      </c>
      <c r="C91" s="146"/>
      <c r="D91" s="146"/>
      <c r="E91" s="146"/>
      <c r="F91" s="146"/>
      <c r="G91" s="146"/>
      <c r="H91" s="146"/>
      <c r="I91" s="8" t="str">
        <f>I92</f>
        <v>22 2 02 01560</v>
      </c>
      <c r="J91" s="47">
        <v>200</v>
      </c>
      <c r="K91" s="38"/>
      <c r="L91" s="4"/>
      <c r="M91" s="87">
        <f>M92</f>
        <v>300</v>
      </c>
    </row>
    <row r="92" spans="2:13" ht="27.75" customHeight="1" x14ac:dyDescent="0.2">
      <c r="B92" s="179" t="s">
        <v>232</v>
      </c>
      <c r="C92" s="146"/>
      <c r="D92" s="146"/>
      <c r="E92" s="146"/>
      <c r="F92" s="146"/>
      <c r="G92" s="146"/>
      <c r="H92" s="146"/>
      <c r="I92" s="7" t="str">
        <f>I94</f>
        <v>22 2 02 01560</v>
      </c>
      <c r="J92" s="40">
        <f>J94</f>
        <v>240</v>
      </c>
      <c r="K92" s="31"/>
      <c r="L92" s="2">
        <f>L94</f>
        <v>120</v>
      </c>
      <c r="M92" s="87">
        <f>M94</f>
        <v>300</v>
      </c>
    </row>
    <row r="93" spans="2:13" ht="18" customHeight="1" x14ac:dyDescent="0.2">
      <c r="B93" s="176" t="s">
        <v>165</v>
      </c>
      <c r="C93" s="149"/>
      <c r="D93" s="149"/>
      <c r="E93" s="149"/>
      <c r="F93" s="149"/>
      <c r="G93" s="149"/>
      <c r="H93" s="149"/>
      <c r="I93" s="7" t="str">
        <f>I94</f>
        <v>22 2 02 01560</v>
      </c>
      <c r="J93" s="40">
        <v>240</v>
      </c>
      <c r="K93" s="52" t="s">
        <v>164</v>
      </c>
      <c r="L93" s="2"/>
      <c r="M93" s="87">
        <f>M94</f>
        <v>300</v>
      </c>
    </row>
    <row r="94" spans="2:13" ht="16.5" customHeight="1" x14ac:dyDescent="0.2">
      <c r="B94" s="148" t="s">
        <v>15</v>
      </c>
      <c r="C94" s="149"/>
      <c r="D94" s="149"/>
      <c r="E94" s="149"/>
      <c r="F94" s="149"/>
      <c r="G94" s="149"/>
      <c r="H94" s="149"/>
      <c r="I94" s="10" t="s">
        <v>71</v>
      </c>
      <c r="J94" s="40">
        <v>240</v>
      </c>
      <c r="K94" s="31" t="s">
        <v>16</v>
      </c>
      <c r="L94" s="2">
        <v>120</v>
      </c>
      <c r="M94" s="87">
        <v>300</v>
      </c>
    </row>
    <row r="95" spans="2:13" ht="31.5" customHeight="1" x14ac:dyDescent="0.2">
      <c r="B95" s="152" t="s">
        <v>185</v>
      </c>
      <c r="C95" s="153"/>
      <c r="D95" s="153"/>
      <c r="E95" s="153"/>
      <c r="F95" s="153"/>
      <c r="G95" s="153"/>
      <c r="H95" s="153"/>
      <c r="I95" s="8" t="str">
        <f>I97</f>
        <v>22 2 02 01580</v>
      </c>
      <c r="J95" s="47"/>
      <c r="K95" s="38"/>
      <c r="L95" s="4">
        <f>L97</f>
        <v>120</v>
      </c>
      <c r="M95" s="88">
        <f>M97</f>
        <v>300</v>
      </c>
    </row>
    <row r="96" spans="2:13" ht="26.25" customHeight="1" x14ac:dyDescent="0.2">
      <c r="B96" s="179" t="s">
        <v>233</v>
      </c>
      <c r="C96" s="146"/>
      <c r="D96" s="146"/>
      <c r="E96" s="146"/>
      <c r="F96" s="146"/>
      <c r="G96" s="146"/>
      <c r="H96" s="146"/>
      <c r="I96" s="8" t="str">
        <f>I97</f>
        <v>22 2 02 01580</v>
      </c>
      <c r="J96" s="47">
        <v>200</v>
      </c>
      <c r="K96" s="38"/>
      <c r="L96" s="4"/>
      <c r="M96" s="87">
        <f>M97</f>
        <v>300</v>
      </c>
    </row>
    <row r="97" spans="2:13" ht="27" customHeight="1" x14ac:dyDescent="0.2">
      <c r="B97" s="179" t="s">
        <v>232</v>
      </c>
      <c r="C97" s="146"/>
      <c r="D97" s="146"/>
      <c r="E97" s="146"/>
      <c r="F97" s="146"/>
      <c r="G97" s="146"/>
      <c r="H97" s="146"/>
      <c r="I97" s="7" t="str">
        <f>I99</f>
        <v>22 2 02 01580</v>
      </c>
      <c r="J97" s="40">
        <f>J99</f>
        <v>240</v>
      </c>
      <c r="K97" s="31"/>
      <c r="L97" s="2">
        <f>L99</f>
        <v>120</v>
      </c>
      <c r="M97" s="87">
        <f>M99</f>
        <v>300</v>
      </c>
    </row>
    <row r="98" spans="2:13" ht="16.5" customHeight="1" x14ac:dyDescent="0.2">
      <c r="B98" s="176" t="s">
        <v>165</v>
      </c>
      <c r="C98" s="149"/>
      <c r="D98" s="149"/>
      <c r="E98" s="149"/>
      <c r="F98" s="149"/>
      <c r="G98" s="149"/>
      <c r="H98" s="149"/>
      <c r="I98" s="7" t="str">
        <f>I99</f>
        <v>22 2 02 01580</v>
      </c>
      <c r="J98" s="40">
        <v>240</v>
      </c>
      <c r="K98" s="52" t="s">
        <v>164</v>
      </c>
      <c r="L98" s="2"/>
      <c r="M98" s="87">
        <f>M99</f>
        <v>300</v>
      </c>
    </row>
    <row r="99" spans="2:13" ht="16.5" customHeight="1" x14ac:dyDescent="0.2">
      <c r="B99" s="148" t="s">
        <v>15</v>
      </c>
      <c r="C99" s="149"/>
      <c r="D99" s="149"/>
      <c r="E99" s="149"/>
      <c r="F99" s="149"/>
      <c r="G99" s="149"/>
      <c r="H99" s="149"/>
      <c r="I99" s="10" t="s">
        <v>186</v>
      </c>
      <c r="J99" s="40">
        <v>240</v>
      </c>
      <c r="K99" s="31" t="s">
        <v>16</v>
      </c>
      <c r="L99" s="2">
        <v>120</v>
      </c>
      <c r="M99" s="87">
        <v>300</v>
      </c>
    </row>
    <row r="100" spans="2:13" ht="24" customHeight="1" x14ac:dyDescent="0.25">
      <c r="B100" s="150" t="s">
        <v>50</v>
      </c>
      <c r="C100" s="151"/>
      <c r="D100" s="151"/>
      <c r="E100" s="151"/>
      <c r="F100" s="151"/>
      <c r="G100" s="151"/>
      <c r="H100" s="151"/>
      <c r="I100" s="27" t="s">
        <v>72</v>
      </c>
      <c r="J100" s="41"/>
      <c r="K100" s="35"/>
      <c r="L100" s="28" t="e">
        <f>L126+L160+L190+#REF!+#REF!+#REF!+L181</f>
        <v>#REF!</v>
      </c>
      <c r="M100" s="48">
        <f>M101+M106+M111+M116+M121+M126+M141+M151+M136+M156+M146+M131</f>
        <v>7857.8</v>
      </c>
    </row>
    <row r="101" spans="2:13" ht="28.5" customHeight="1" x14ac:dyDescent="0.2">
      <c r="B101" s="152" t="s">
        <v>52</v>
      </c>
      <c r="C101" s="153"/>
      <c r="D101" s="153"/>
      <c r="E101" s="153"/>
      <c r="F101" s="153"/>
      <c r="G101" s="153"/>
      <c r="H101" s="153"/>
      <c r="I101" s="8" t="str">
        <f>I103</f>
        <v>22 2 03 01600</v>
      </c>
      <c r="J101" s="45"/>
      <c r="K101" s="31"/>
      <c r="L101" s="2">
        <v>50</v>
      </c>
      <c r="M101" s="87">
        <f>M103</f>
        <v>2190</v>
      </c>
    </row>
    <row r="102" spans="2:13" ht="28.5" customHeight="1" x14ac:dyDescent="0.2">
      <c r="B102" s="179" t="s">
        <v>233</v>
      </c>
      <c r="C102" s="146"/>
      <c r="D102" s="146"/>
      <c r="E102" s="146"/>
      <c r="F102" s="146"/>
      <c r="G102" s="146"/>
      <c r="H102" s="146"/>
      <c r="I102" s="32" t="str">
        <f>I103</f>
        <v>22 2 03 01600</v>
      </c>
      <c r="J102" s="45">
        <v>200</v>
      </c>
      <c r="K102" s="31"/>
      <c r="L102" s="2"/>
      <c r="M102" s="87">
        <f>M103</f>
        <v>2190</v>
      </c>
    </row>
    <row r="103" spans="2:13" ht="25.5" customHeight="1" x14ac:dyDescent="0.2">
      <c r="B103" s="179" t="s">
        <v>232</v>
      </c>
      <c r="C103" s="146"/>
      <c r="D103" s="146"/>
      <c r="E103" s="146"/>
      <c r="F103" s="146"/>
      <c r="G103" s="146"/>
      <c r="H103" s="146"/>
      <c r="I103" s="7" t="str">
        <f>I105</f>
        <v>22 2 03 01600</v>
      </c>
      <c r="J103" s="40">
        <f>J105</f>
        <v>240</v>
      </c>
      <c r="K103" s="31"/>
      <c r="L103" s="2">
        <f>L111</f>
        <v>100</v>
      </c>
      <c r="M103" s="87">
        <f>M105</f>
        <v>2190</v>
      </c>
    </row>
    <row r="104" spans="2:13" ht="19.5" customHeight="1" x14ac:dyDescent="0.2">
      <c r="B104" s="176" t="s">
        <v>165</v>
      </c>
      <c r="C104" s="149"/>
      <c r="D104" s="149"/>
      <c r="E104" s="149"/>
      <c r="F104" s="149"/>
      <c r="G104" s="149"/>
      <c r="H104" s="149"/>
      <c r="I104" s="7" t="str">
        <f>I105</f>
        <v>22 2 03 01600</v>
      </c>
      <c r="J104" s="40">
        <v>240</v>
      </c>
      <c r="K104" s="52" t="s">
        <v>164</v>
      </c>
      <c r="L104" s="2"/>
      <c r="M104" s="87">
        <f>M105</f>
        <v>2190</v>
      </c>
    </row>
    <row r="105" spans="2:13" ht="16.5" customHeight="1" x14ac:dyDescent="0.2">
      <c r="B105" s="148" t="s">
        <v>13</v>
      </c>
      <c r="C105" s="149"/>
      <c r="D105" s="149"/>
      <c r="E105" s="149"/>
      <c r="F105" s="149"/>
      <c r="G105" s="149"/>
      <c r="H105" s="149"/>
      <c r="I105" s="10" t="s">
        <v>73</v>
      </c>
      <c r="J105" s="40">
        <v>240</v>
      </c>
      <c r="K105" s="31" t="s">
        <v>14</v>
      </c>
      <c r="L105" s="2">
        <v>310</v>
      </c>
      <c r="M105" s="87">
        <v>2190</v>
      </c>
    </row>
    <row r="106" spans="2:13" ht="21.75" customHeight="1" x14ac:dyDescent="0.2">
      <c r="B106" s="152" t="s">
        <v>153</v>
      </c>
      <c r="C106" s="153"/>
      <c r="D106" s="153"/>
      <c r="E106" s="153"/>
      <c r="F106" s="153"/>
      <c r="G106" s="153"/>
      <c r="H106" s="153"/>
      <c r="I106" s="8" t="str">
        <f>I108</f>
        <v>22 2 03 01610</v>
      </c>
      <c r="J106" s="45"/>
      <c r="K106" s="31"/>
      <c r="L106" s="2">
        <f>L108</f>
        <v>100</v>
      </c>
      <c r="M106" s="87">
        <f>M108</f>
        <v>50</v>
      </c>
    </row>
    <row r="107" spans="2:13" ht="28.5" customHeight="1" x14ac:dyDescent="0.2">
      <c r="B107" s="179" t="s">
        <v>233</v>
      </c>
      <c r="C107" s="146"/>
      <c r="D107" s="146"/>
      <c r="E107" s="146"/>
      <c r="F107" s="146"/>
      <c r="G107" s="146"/>
      <c r="H107" s="146"/>
      <c r="I107" s="32" t="str">
        <f>I108</f>
        <v>22 2 03 01610</v>
      </c>
      <c r="J107" s="45">
        <v>200</v>
      </c>
      <c r="K107" s="31"/>
      <c r="L107" s="2"/>
      <c r="M107" s="87">
        <f>M108</f>
        <v>50</v>
      </c>
    </row>
    <row r="108" spans="2:13" ht="27.75" customHeight="1" x14ac:dyDescent="0.2">
      <c r="B108" s="179" t="s">
        <v>232</v>
      </c>
      <c r="C108" s="146"/>
      <c r="D108" s="146"/>
      <c r="E108" s="146"/>
      <c r="F108" s="146"/>
      <c r="G108" s="146"/>
      <c r="H108" s="146"/>
      <c r="I108" s="7" t="str">
        <f>I110</f>
        <v>22 2 03 01610</v>
      </c>
      <c r="J108" s="40">
        <f>J110</f>
        <v>240</v>
      </c>
      <c r="K108" s="31"/>
      <c r="L108" s="2">
        <f>L110</f>
        <v>100</v>
      </c>
      <c r="M108" s="87">
        <f>M110</f>
        <v>50</v>
      </c>
    </row>
    <row r="109" spans="2:13" ht="18.75" customHeight="1" x14ac:dyDescent="0.2">
      <c r="B109" s="176" t="s">
        <v>165</v>
      </c>
      <c r="C109" s="149"/>
      <c r="D109" s="149"/>
      <c r="E109" s="149"/>
      <c r="F109" s="149"/>
      <c r="G109" s="149"/>
      <c r="H109" s="149"/>
      <c r="I109" s="10" t="s">
        <v>152</v>
      </c>
      <c r="J109" s="40">
        <v>240</v>
      </c>
      <c r="K109" s="52" t="s">
        <v>164</v>
      </c>
      <c r="L109" s="2"/>
      <c r="M109" s="87">
        <f>M110</f>
        <v>50</v>
      </c>
    </row>
    <row r="110" spans="2:13" ht="16.5" customHeight="1" x14ac:dyDescent="0.2">
      <c r="B110" s="148" t="s">
        <v>13</v>
      </c>
      <c r="C110" s="149"/>
      <c r="D110" s="149"/>
      <c r="E110" s="149"/>
      <c r="F110" s="149"/>
      <c r="G110" s="149"/>
      <c r="H110" s="149"/>
      <c r="I110" s="10" t="s">
        <v>152</v>
      </c>
      <c r="J110" s="40">
        <v>240</v>
      </c>
      <c r="K110" s="31" t="s">
        <v>14</v>
      </c>
      <c r="L110" s="2">
        <v>100</v>
      </c>
      <c r="M110" s="87">
        <v>50</v>
      </c>
    </row>
    <row r="111" spans="2:13" ht="21.75" customHeight="1" x14ac:dyDescent="0.2">
      <c r="B111" s="152" t="s">
        <v>53</v>
      </c>
      <c r="C111" s="153"/>
      <c r="D111" s="153"/>
      <c r="E111" s="153"/>
      <c r="F111" s="153"/>
      <c r="G111" s="153"/>
      <c r="H111" s="153"/>
      <c r="I111" s="8" t="str">
        <f>I113</f>
        <v>22 2 03 01620</v>
      </c>
      <c r="J111" s="45"/>
      <c r="K111" s="31"/>
      <c r="L111" s="2">
        <f>L113</f>
        <v>100</v>
      </c>
      <c r="M111" s="87">
        <f>M113</f>
        <v>3037.6</v>
      </c>
    </row>
    <row r="112" spans="2:13" ht="27.75" customHeight="1" x14ac:dyDescent="0.2">
      <c r="B112" s="179" t="s">
        <v>233</v>
      </c>
      <c r="C112" s="146"/>
      <c r="D112" s="146"/>
      <c r="E112" s="146"/>
      <c r="F112" s="146"/>
      <c r="G112" s="146"/>
      <c r="H112" s="146"/>
      <c r="I112" s="8" t="str">
        <f>I113</f>
        <v>22 2 03 01620</v>
      </c>
      <c r="J112" s="45">
        <v>200</v>
      </c>
      <c r="K112" s="31"/>
      <c r="L112" s="2"/>
      <c r="M112" s="87">
        <f>M113</f>
        <v>3037.6</v>
      </c>
    </row>
    <row r="113" spans="2:13" ht="27.75" customHeight="1" x14ac:dyDescent="0.2">
      <c r="B113" s="179" t="s">
        <v>232</v>
      </c>
      <c r="C113" s="146"/>
      <c r="D113" s="146"/>
      <c r="E113" s="146"/>
      <c r="F113" s="146"/>
      <c r="G113" s="146"/>
      <c r="H113" s="146"/>
      <c r="I113" s="7" t="str">
        <f>I115</f>
        <v>22 2 03 01620</v>
      </c>
      <c r="J113" s="40">
        <f>J115</f>
        <v>240</v>
      </c>
      <c r="K113" s="31"/>
      <c r="L113" s="2">
        <f>L115</f>
        <v>100</v>
      </c>
      <c r="M113" s="87">
        <f>M115</f>
        <v>3037.6</v>
      </c>
    </row>
    <row r="114" spans="2:13" ht="18.75" customHeight="1" x14ac:dyDescent="0.2">
      <c r="B114" s="176" t="s">
        <v>165</v>
      </c>
      <c r="C114" s="149"/>
      <c r="D114" s="149"/>
      <c r="E114" s="149"/>
      <c r="F114" s="149"/>
      <c r="G114" s="149"/>
      <c r="H114" s="149"/>
      <c r="I114" s="7" t="str">
        <f>I115</f>
        <v>22 2 03 01620</v>
      </c>
      <c r="J114" s="40">
        <v>240</v>
      </c>
      <c r="K114" s="52" t="s">
        <v>164</v>
      </c>
      <c r="L114" s="2"/>
      <c r="M114" s="87">
        <f>SUM(M115)</f>
        <v>3037.6</v>
      </c>
    </row>
    <row r="115" spans="2:13" ht="16.5" customHeight="1" x14ac:dyDescent="0.2">
      <c r="B115" s="148" t="s">
        <v>13</v>
      </c>
      <c r="C115" s="149"/>
      <c r="D115" s="149"/>
      <c r="E115" s="149"/>
      <c r="F115" s="149"/>
      <c r="G115" s="149"/>
      <c r="H115" s="149"/>
      <c r="I115" s="10" t="s">
        <v>74</v>
      </c>
      <c r="J115" s="40">
        <v>240</v>
      </c>
      <c r="K115" s="31" t="s">
        <v>14</v>
      </c>
      <c r="L115" s="2">
        <v>100</v>
      </c>
      <c r="M115" s="87">
        <v>3037.6</v>
      </c>
    </row>
    <row r="116" spans="2:13" ht="21.75" customHeight="1" x14ac:dyDescent="0.2">
      <c r="B116" s="152" t="s">
        <v>151</v>
      </c>
      <c r="C116" s="153"/>
      <c r="D116" s="153"/>
      <c r="E116" s="153"/>
      <c r="F116" s="153"/>
      <c r="G116" s="153"/>
      <c r="H116" s="153"/>
      <c r="I116" s="8" t="str">
        <f>I118</f>
        <v>22 2 03 01640</v>
      </c>
      <c r="J116" s="45"/>
      <c r="K116" s="31"/>
      <c r="L116" s="2">
        <f>L118</f>
        <v>100</v>
      </c>
      <c r="M116" s="87">
        <f>M118</f>
        <v>250</v>
      </c>
    </row>
    <row r="117" spans="2:13" ht="27" customHeight="1" x14ac:dyDescent="0.2">
      <c r="B117" s="179" t="s">
        <v>233</v>
      </c>
      <c r="C117" s="146"/>
      <c r="D117" s="146"/>
      <c r="E117" s="146"/>
      <c r="F117" s="146"/>
      <c r="G117" s="146"/>
      <c r="H117" s="146"/>
      <c r="I117" s="8" t="str">
        <f>I118</f>
        <v>22 2 03 01640</v>
      </c>
      <c r="J117" s="45">
        <v>200</v>
      </c>
      <c r="K117" s="31"/>
      <c r="L117" s="2"/>
      <c r="M117" s="87">
        <f>M118</f>
        <v>250</v>
      </c>
    </row>
    <row r="118" spans="2:13" ht="27.75" customHeight="1" x14ac:dyDescent="0.2">
      <c r="B118" s="179" t="s">
        <v>232</v>
      </c>
      <c r="C118" s="146"/>
      <c r="D118" s="146"/>
      <c r="E118" s="146"/>
      <c r="F118" s="146"/>
      <c r="G118" s="146"/>
      <c r="H118" s="146"/>
      <c r="I118" s="7" t="str">
        <f>I120</f>
        <v>22 2 03 01640</v>
      </c>
      <c r="J118" s="40">
        <f>J120</f>
        <v>240</v>
      </c>
      <c r="K118" s="31"/>
      <c r="L118" s="2">
        <f>L120</f>
        <v>100</v>
      </c>
      <c r="M118" s="87">
        <f>M120</f>
        <v>250</v>
      </c>
    </row>
    <row r="119" spans="2:13" ht="18" customHeight="1" x14ac:dyDescent="0.2">
      <c r="B119" s="176" t="s">
        <v>165</v>
      </c>
      <c r="C119" s="149"/>
      <c r="D119" s="149"/>
      <c r="E119" s="149"/>
      <c r="F119" s="149"/>
      <c r="G119" s="149"/>
      <c r="H119" s="149"/>
      <c r="I119" s="10" t="s">
        <v>150</v>
      </c>
      <c r="J119" s="40">
        <v>240</v>
      </c>
      <c r="K119" s="52" t="s">
        <v>164</v>
      </c>
      <c r="L119" s="2"/>
      <c r="M119" s="87">
        <f>M120</f>
        <v>250</v>
      </c>
    </row>
    <row r="120" spans="2:13" ht="16.5" customHeight="1" x14ac:dyDescent="0.2">
      <c r="B120" s="148" t="s">
        <v>13</v>
      </c>
      <c r="C120" s="149"/>
      <c r="D120" s="149"/>
      <c r="E120" s="149"/>
      <c r="F120" s="149"/>
      <c r="G120" s="149"/>
      <c r="H120" s="149"/>
      <c r="I120" s="10" t="s">
        <v>150</v>
      </c>
      <c r="J120" s="40">
        <v>240</v>
      </c>
      <c r="K120" s="31" t="s">
        <v>14</v>
      </c>
      <c r="L120" s="2">
        <v>100</v>
      </c>
      <c r="M120" s="87">
        <v>250</v>
      </c>
    </row>
    <row r="121" spans="2:13" s="71" customFormat="1" ht="52.5" customHeight="1" x14ac:dyDescent="0.2">
      <c r="B121" s="182" t="s">
        <v>125</v>
      </c>
      <c r="C121" s="183"/>
      <c r="D121" s="183"/>
      <c r="E121" s="183"/>
      <c r="F121" s="183"/>
      <c r="G121" s="183"/>
      <c r="H121" s="183"/>
      <c r="I121" s="8" t="str">
        <f>I123</f>
        <v xml:space="preserve">22 2 03 70880 </v>
      </c>
      <c r="J121" s="47"/>
      <c r="K121" s="38"/>
      <c r="L121" s="4">
        <f>L123</f>
        <v>100</v>
      </c>
      <c r="M121" s="88">
        <f>M123</f>
        <v>359</v>
      </c>
    </row>
    <row r="122" spans="2:13" ht="30.75" customHeight="1" x14ac:dyDescent="0.2">
      <c r="B122" s="179" t="s">
        <v>233</v>
      </c>
      <c r="C122" s="146"/>
      <c r="D122" s="146"/>
      <c r="E122" s="146"/>
      <c r="F122" s="146"/>
      <c r="G122" s="146"/>
      <c r="H122" s="146"/>
      <c r="I122" s="8" t="str">
        <f>I123</f>
        <v xml:space="preserve">22 2 03 70880 </v>
      </c>
      <c r="J122" s="45">
        <v>200</v>
      </c>
      <c r="K122" s="31"/>
      <c r="L122" s="2"/>
      <c r="M122" s="87">
        <f>M123</f>
        <v>359</v>
      </c>
    </row>
    <row r="123" spans="2:13" ht="25.5" customHeight="1" x14ac:dyDescent="0.2">
      <c r="B123" s="179" t="s">
        <v>232</v>
      </c>
      <c r="C123" s="146"/>
      <c r="D123" s="146"/>
      <c r="E123" s="146"/>
      <c r="F123" s="146"/>
      <c r="G123" s="146"/>
      <c r="H123" s="146"/>
      <c r="I123" s="7" t="str">
        <f>I125</f>
        <v xml:space="preserve">22 2 03 70880 </v>
      </c>
      <c r="J123" s="40">
        <f>J125</f>
        <v>240</v>
      </c>
      <c r="K123" s="31"/>
      <c r="L123" s="2">
        <f>L125</f>
        <v>100</v>
      </c>
      <c r="M123" s="87">
        <f>M125</f>
        <v>359</v>
      </c>
    </row>
    <row r="124" spans="2:13" ht="21.75" customHeight="1" x14ac:dyDescent="0.2">
      <c r="B124" s="176" t="s">
        <v>165</v>
      </c>
      <c r="C124" s="149"/>
      <c r="D124" s="149"/>
      <c r="E124" s="149"/>
      <c r="F124" s="149"/>
      <c r="G124" s="149"/>
      <c r="H124" s="149"/>
      <c r="I124" s="7"/>
      <c r="J124" s="40">
        <v>240</v>
      </c>
      <c r="K124" s="52" t="s">
        <v>164</v>
      </c>
      <c r="L124" s="2"/>
      <c r="M124" s="87">
        <f>M125</f>
        <v>359</v>
      </c>
    </row>
    <row r="125" spans="2:13" ht="16.5" customHeight="1" x14ac:dyDescent="0.2">
      <c r="B125" s="148" t="s">
        <v>13</v>
      </c>
      <c r="C125" s="149"/>
      <c r="D125" s="149"/>
      <c r="E125" s="149"/>
      <c r="F125" s="149"/>
      <c r="G125" s="149"/>
      <c r="H125" s="149"/>
      <c r="I125" s="10" t="s">
        <v>126</v>
      </c>
      <c r="J125" s="40">
        <v>240</v>
      </c>
      <c r="K125" s="31" t="s">
        <v>14</v>
      </c>
      <c r="L125" s="2">
        <v>100</v>
      </c>
      <c r="M125" s="87">
        <v>359</v>
      </c>
    </row>
    <row r="126" spans="2:13" ht="54" customHeight="1" x14ac:dyDescent="0.2">
      <c r="B126" s="182" t="s">
        <v>224</v>
      </c>
      <c r="C126" s="183"/>
      <c r="D126" s="183"/>
      <c r="E126" s="183"/>
      <c r="F126" s="183"/>
      <c r="G126" s="183"/>
      <c r="H126" s="183"/>
      <c r="I126" s="8" t="str">
        <f>I128</f>
        <v xml:space="preserve">22 2 03 S0880 </v>
      </c>
      <c r="J126" s="47"/>
      <c r="K126" s="38"/>
      <c r="L126" s="4">
        <f>L128</f>
        <v>100</v>
      </c>
      <c r="M126" s="88">
        <f>M128</f>
        <v>140</v>
      </c>
    </row>
    <row r="127" spans="2:13" ht="30" customHeight="1" x14ac:dyDescent="0.2">
      <c r="B127" s="179" t="s">
        <v>233</v>
      </c>
      <c r="C127" s="146"/>
      <c r="D127" s="146"/>
      <c r="E127" s="146"/>
      <c r="F127" s="146"/>
      <c r="G127" s="146"/>
      <c r="H127" s="146"/>
      <c r="I127" s="8" t="str">
        <f>I128</f>
        <v xml:space="preserve">22 2 03 S0880 </v>
      </c>
      <c r="J127" s="47">
        <v>200</v>
      </c>
      <c r="K127" s="38"/>
      <c r="L127" s="4"/>
      <c r="M127" s="87">
        <f>M128</f>
        <v>140</v>
      </c>
    </row>
    <row r="128" spans="2:13" ht="25.5" customHeight="1" x14ac:dyDescent="0.2">
      <c r="B128" s="171" t="s">
        <v>232</v>
      </c>
      <c r="C128" s="172"/>
      <c r="D128" s="172"/>
      <c r="E128" s="172"/>
      <c r="F128" s="172"/>
      <c r="G128" s="172"/>
      <c r="H128" s="173"/>
      <c r="I128" s="7" t="str">
        <f>I130</f>
        <v xml:space="preserve">22 2 03 S0880 </v>
      </c>
      <c r="J128" s="40">
        <f>J130</f>
        <v>240</v>
      </c>
      <c r="K128" s="31"/>
      <c r="L128" s="2">
        <f>L130</f>
        <v>100</v>
      </c>
      <c r="M128" s="87">
        <f>M130</f>
        <v>140</v>
      </c>
    </row>
    <row r="129" spans="2:13" ht="18.75" customHeight="1" x14ac:dyDescent="0.2">
      <c r="B129" s="176" t="s">
        <v>165</v>
      </c>
      <c r="C129" s="149"/>
      <c r="D129" s="149"/>
      <c r="E129" s="149"/>
      <c r="F129" s="149"/>
      <c r="G129" s="149"/>
      <c r="H129" s="149"/>
      <c r="I129" s="7" t="str">
        <f>I130</f>
        <v xml:space="preserve">22 2 03 S0880 </v>
      </c>
      <c r="J129" s="40">
        <v>240</v>
      </c>
      <c r="K129" s="52" t="s">
        <v>164</v>
      </c>
      <c r="L129" s="2"/>
      <c r="M129" s="87">
        <f>M130</f>
        <v>140</v>
      </c>
    </row>
    <row r="130" spans="2:13" ht="16.5" customHeight="1" x14ac:dyDescent="0.2">
      <c r="B130" s="148" t="s">
        <v>13</v>
      </c>
      <c r="C130" s="149"/>
      <c r="D130" s="149"/>
      <c r="E130" s="149"/>
      <c r="F130" s="149"/>
      <c r="G130" s="149"/>
      <c r="H130" s="149"/>
      <c r="I130" s="10" t="s">
        <v>127</v>
      </c>
      <c r="J130" s="40">
        <v>240</v>
      </c>
      <c r="K130" s="31" t="s">
        <v>14</v>
      </c>
      <c r="L130" s="2">
        <v>100</v>
      </c>
      <c r="M130" s="87">
        <v>140</v>
      </c>
    </row>
    <row r="131" spans="2:13" ht="42" customHeight="1" x14ac:dyDescent="0.2">
      <c r="B131" s="152" t="s">
        <v>206</v>
      </c>
      <c r="C131" s="153"/>
      <c r="D131" s="153"/>
      <c r="E131" s="153"/>
      <c r="F131" s="153"/>
      <c r="G131" s="153"/>
      <c r="H131" s="153"/>
      <c r="I131" s="10"/>
      <c r="J131" s="40"/>
      <c r="K131" s="31"/>
      <c r="L131" s="2"/>
      <c r="M131" s="88">
        <f>SUM(M132)</f>
        <v>872</v>
      </c>
    </row>
    <row r="132" spans="2:13" ht="30" customHeight="1" x14ac:dyDescent="0.2">
      <c r="B132" s="179" t="s">
        <v>233</v>
      </c>
      <c r="C132" s="146"/>
      <c r="D132" s="146"/>
      <c r="E132" s="146"/>
      <c r="F132" s="146"/>
      <c r="G132" s="146"/>
      <c r="H132" s="146"/>
      <c r="I132" s="135" t="s">
        <v>231</v>
      </c>
      <c r="J132" s="40">
        <v>200</v>
      </c>
      <c r="K132" s="31"/>
      <c r="L132" s="2"/>
      <c r="M132" s="87">
        <f>SUM(M133)</f>
        <v>872</v>
      </c>
    </row>
    <row r="133" spans="2:13" ht="27.75" customHeight="1" x14ac:dyDescent="0.2">
      <c r="B133" s="171" t="s">
        <v>232</v>
      </c>
      <c r="C133" s="172"/>
      <c r="D133" s="172"/>
      <c r="E133" s="172"/>
      <c r="F133" s="172"/>
      <c r="G133" s="172"/>
      <c r="H133" s="173"/>
      <c r="I133" s="135" t="s">
        <v>231</v>
      </c>
      <c r="J133" s="40">
        <v>240</v>
      </c>
      <c r="K133" s="31"/>
      <c r="L133" s="2"/>
      <c r="M133" s="87">
        <f>SUM(M134)</f>
        <v>872</v>
      </c>
    </row>
    <row r="134" spans="2:13" ht="16.5" customHeight="1" x14ac:dyDescent="0.2">
      <c r="B134" s="176" t="s">
        <v>165</v>
      </c>
      <c r="C134" s="149"/>
      <c r="D134" s="149"/>
      <c r="E134" s="149"/>
      <c r="F134" s="149"/>
      <c r="G134" s="149"/>
      <c r="H134" s="149"/>
      <c r="I134" s="135" t="s">
        <v>231</v>
      </c>
      <c r="J134" s="40">
        <v>240</v>
      </c>
      <c r="K134" s="52" t="s">
        <v>164</v>
      </c>
      <c r="L134" s="2"/>
      <c r="M134" s="87">
        <f>SUM(M135)</f>
        <v>872</v>
      </c>
    </row>
    <row r="135" spans="2:13" ht="16.5" customHeight="1" x14ac:dyDescent="0.2">
      <c r="B135" s="148" t="s">
        <v>13</v>
      </c>
      <c r="C135" s="149"/>
      <c r="D135" s="149"/>
      <c r="E135" s="149"/>
      <c r="F135" s="149"/>
      <c r="G135" s="149"/>
      <c r="H135" s="149"/>
      <c r="I135" s="135" t="s">
        <v>231</v>
      </c>
      <c r="J135" s="40">
        <v>240</v>
      </c>
      <c r="K135" s="31" t="s">
        <v>14</v>
      </c>
      <c r="L135" s="2"/>
      <c r="M135" s="87">
        <v>872</v>
      </c>
    </row>
    <row r="136" spans="2:13" s="1" customFormat="1" ht="43.5" customHeight="1" x14ac:dyDescent="0.2">
      <c r="B136" s="152" t="s">
        <v>225</v>
      </c>
      <c r="C136" s="153"/>
      <c r="D136" s="153"/>
      <c r="E136" s="153"/>
      <c r="F136" s="153"/>
      <c r="G136" s="153"/>
      <c r="H136" s="153"/>
      <c r="I136" s="64" t="str">
        <f>I138</f>
        <v>22 2 03 L5670</v>
      </c>
      <c r="J136" s="47"/>
      <c r="K136" s="38"/>
      <c r="L136" s="2"/>
      <c r="M136" s="88">
        <f>M137</f>
        <v>205.5</v>
      </c>
    </row>
    <row r="137" spans="2:13" ht="33" customHeight="1" x14ac:dyDescent="0.2">
      <c r="B137" s="179" t="s">
        <v>233</v>
      </c>
      <c r="C137" s="146"/>
      <c r="D137" s="146"/>
      <c r="E137" s="146"/>
      <c r="F137" s="146"/>
      <c r="G137" s="146"/>
      <c r="H137" s="146"/>
      <c r="I137" s="64" t="str">
        <f>I138</f>
        <v>22 2 03 L5670</v>
      </c>
      <c r="J137" s="47">
        <v>200</v>
      </c>
      <c r="K137" s="38"/>
      <c r="L137" s="2"/>
      <c r="M137" s="87">
        <f>M138</f>
        <v>205.5</v>
      </c>
    </row>
    <row r="138" spans="2:13" ht="27" customHeight="1" x14ac:dyDescent="0.2">
      <c r="B138" s="171" t="s">
        <v>232</v>
      </c>
      <c r="C138" s="172"/>
      <c r="D138" s="172"/>
      <c r="E138" s="172"/>
      <c r="F138" s="172"/>
      <c r="G138" s="172"/>
      <c r="H138" s="173"/>
      <c r="I138" s="135" t="s">
        <v>231</v>
      </c>
      <c r="J138" s="40">
        <f>J140</f>
        <v>240</v>
      </c>
      <c r="K138" s="31"/>
      <c r="L138" s="2"/>
      <c r="M138" s="87">
        <f>M139</f>
        <v>205.5</v>
      </c>
    </row>
    <row r="139" spans="2:13" ht="16.5" customHeight="1" x14ac:dyDescent="0.2">
      <c r="B139" s="176" t="s">
        <v>165</v>
      </c>
      <c r="C139" s="149"/>
      <c r="D139" s="149"/>
      <c r="E139" s="149"/>
      <c r="F139" s="149"/>
      <c r="G139" s="149"/>
      <c r="H139" s="149"/>
      <c r="I139" s="135" t="s">
        <v>231</v>
      </c>
      <c r="J139" s="40">
        <v>240</v>
      </c>
      <c r="K139" s="52" t="s">
        <v>164</v>
      </c>
      <c r="L139" s="2"/>
      <c r="M139" s="87">
        <f>M140</f>
        <v>205.5</v>
      </c>
    </row>
    <row r="140" spans="2:13" ht="16.5" customHeight="1" x14ac:dyDescent="0.2">
      <c r="B140" s="148" t="s">
        <v>13</v>
      </c>
      <c r="C140" s="149"/>
      <c r="D140" s="149"/>
      <c r="E140" s="149"/>
      <c r="F140" s="149"/>
      <c r="G140" s="149"/>
      <c r="H140" s="149"/>
      <c r="I140" s="135" t="s">
        <v>231</v>
      </c>
      <c r="J140" s="40">
        <v>240</v>
      </c>
      <c r="K140" s="31" t="s">
        <v>14</v>
      </c>
      <c r="L140" s="2"/>
      <c r="M140" s="87">
        <v>205.5</v>
      </c>
    </row>
    <row r="141" spans="2:13" ht="28.5" hidden="1" customHeight="1" x14ac:dyDescent="0.2">
      <c r="B141" s="180" t="s">
        <v>138</v>
      </c>
      <c r="C141" s="181"/>
      <c r="D141" s="181"/>
      <c r="E141" s="181"/>
      <c r="F141" s="181"/>
      <c r="G141" s="181"/>
      <c r="H141" s="181"/>
      <c r="I141" s="8" t="str">
        <f>I143</f>
        <v>22 2 03 74310</v>
      </c>
      <c r="J141" s="47"/>
      <c r="K141" s="38"/>
      <c r="L141" s="2"/>
      <c r="M141" s="88">
        <f>M143</f>
        <v>0</v>
      </c>
    </row>
    <row r="142" spans="2:13" ht="28.5" hidden="1" customHeight="1" x14ac:dyDescent="0.2">
      <c r="B142" s="179" t="s">
        <v>156</v>
      </c>
      <c r="C142" s="146"/>
      <c r="D142" s="146"/>
      <c r="E142" s="146"/>
      <c r="F142" s="146"/>
      <c r="G142" s="146"/>
      <c r="H142" s="146"/>
      <c r="I142" s="32" t="str">
        <f>I143</f>
        <v>22 2 03 74310</v>
      </c>
      <c r="J142" s="40">
        <v>200</v>
      </c>
      <c r="K142" s="38"/>
      <c r="L142" s="2"/>
      <c r="M142" s="88">
        <f>M145</f>
        <v>0</v>
      </c>
    </row>
    <row r="143" spans="2:13" ht="33.75" hidden="1" customHeight="1" x14ac:dyDescent="0.2">
      <c r="B143" s="148" t="s">
        <v>12</v>
      </c>
      <c r="C143" s="149"/>
      <c r="D143" s="149"/>
      <c r="E143" s="149"/>
      <c r="F143" s="149"/>
      <c r="G143" s="149"/>
      <c r="H143" s="149"/>
      <c r="I143" s="32" t="str">
        <f>I145</f>
        <v>22 2 03 74310</v>
      </c>
      <c r="J143" s="40">
        <f>J145</f>
        <v>240</v>
      </c>
      <c r="K143" s="31"/>
      <c r="L143" s="2"/>
      <c r="M143" s="87">
        <f>M145</f>
        <v>0</v>
      </c>
    </row>
    <row r="144" spans="2:13" ht="18.75" hidden="1" customHeight="1" x14ac:dyDescent="0.2">
      <c r="B144" s="176" t="s">
        <v>165</v>
      </c>
      <c r="C144" s="149"/>
      <c r="D144" s="149"/>
      <c r="E144" s="149"/>
      <c r="F144" s="149"/>
      <c r="G144" s="149"/>
      <c r="H144" s="149"/>
      <c r="I144" s="32" t="str">
        <f>I145</f>
        <v>22 2 03 74310</v>
      </c>
      <c r="J144" s="40">
        <v>240</v>
      </c>
      <c r="K144" s="52" t="s">
        <v>164</v>
      </c>
      <c r="L144" s="2"/>
      <c r="M144" s="87">
        <f>M145</f>
        <v>0</v>
      </c>
    </row>
    <row r="145" spans="2:13" ht="16.5" hidden="1" customHeight="1" x14ac:dyDescent="0.2">
      <c r="B145" s="148" t="s">
        <v>13</v>
      </c>
      <c r="C145" s="149"/>
      <c r="D145" s="149"/>
      <c r="E145" s="149"/>
      <c r="F145" s="149"/>
      <c r="G145" s="149"/>
      <c r="H145" s="149"/>
      <c r="I145" s="10" t="s">
        <v>137</v>
      </c>
      <c r="J145" s="40">
        <v>240</v>
      </c>
      <c r="K145" s="31" t="s">
        <v>14</v>
      </c>
      <c r="L145" s="2"/>
      <c r="M145" s="87">
        <v>0</v>
      </c>
    </row>
    <row r="146" spans="2:13" ht="27" customHeight="1" x14ac:dyDescent="0.2">
      <c r="B146" s="180" t="s">
        <v>205</v>
      </c>
      <c r="C146" s="181"/>
      <c r="D146" s="181"/>
      <c r="E146" s="181"/>
      <c r="F146" s="181"/>
      <c r="G146" s="181"/>
      <c r="H146" s="181"/>
      <c r="I146" s="8" t="str">
        <f>I148</f>
        <v>22 2 03 74310</v>
      </c>
      <c r="J146" s="40"/>
      <c r="K146" s="31"/>
      <c r="L146" s="2"/>
      <c r="M146" s="88">
        <f>SUM(M147)</f>
        <v>501.7</v>
      </c>
    </row>
    <row r="147" spans="2:13" ht="29.25" customHeight="1" x14ac:dyDescent="0.2">
      <c r="B147" s="179" t="s">
        <v>233</v>
      </c>
      <c r="C147" s="146"/>
      <c r="D147" s="146"/>
      <c r="E147" s="146"/>
      <c r="F147" s="146"/>
      <c r="G147" s="146"/>
      <c r="H147" s="146"/>
      <c r="I147" s="32" t="str">
        <f>I148</f>
        <v>22 2 03 74310</v>
      </c>
      <c r="J147" s="40">
        <v>200</v>
      </c>
      <c r="K147" s="31"/>
      <c r="L147" s="2"/>
      <c r="M147" s="87">
        <f>SUM(M148)</f>
        <v>501.7</v>
      </c>
    </row>
    <row r="148" spans="2:13" ht="30" customHeight="1" x14ac:dyDescent="0.2">
      <c r="B148" s="171" t="s">
        <v>232</v>
      </c>
      <c r="C148" s="172"/>
      <c r="D148" s="172"/>
      <c r="E148" s="172"/>
      <c r="F148" s="172"/>
      <c r="G148" s="172"/>
      <c r="H148" s="173"/>
      <c r="I148" s="32" t="str">
        <f>I149</f>
        <v>22 2 03 74310</v>
      </c>
      <c r="J148" s="40">
        <v>240</v>
      </c>
      <c r="K148" s="31"/>
      <c r="L148" s="2"/>
      <c r="M148" s="87">
        <f>SUM(M149)</f>
        <v>501.7</v>
      </c>
    </row>
    <row r="149" spans="2:13" ht="16.5" customHeight="1" x14ac:dyDescent="0.2">
      <c r="B149" s="176" t="s">
        <v>165</v>
      </c>
      <c r="C149" s="149"/>
      <c r="D149" s="149"/>
      <c r="E149" s="149"/>
      <c r="F149" s="149"/>
      <c r="G149" s="149"/>
      <c r="H149" s="149"/>
      <c r="I149" s="10" t="s">
        <v>137</v>
      </c>
      <c r="J149" s="40">
        <v>240</v>
      </c>
      <c r="K149" s="52" t="s">
        <v>164</v>
      </c>
      <c r="L149" s="2"/>
      <c r="M149" s="87">
        <f>SUM(M150)</f>
        <v>501.7</v>
      </c>
    </row>
    <row r="150" spans="2:13" ht="16.5" customHeight="1" x14ac:dyDescent="0.2">
      <c r="B150" s="148" t="s">
        <v>13</v>
      </c>
      <c r="C150" s="149"/>
      <c r="D150" s="149"/>
      <c r="E150" s="149"/>
      <c r="F150" s="149"/>
      <c r="G150" s="149"/>
      <c r="H150" s="149"/>
      <c r="I150" s="10" t="s">
        <v>137</v>
      </c>
      <c r="J150" s="40">
        <v>240</v>
      </c>
      <c r="K150" s="31" t="s">
        <v>14</v>
      </c>
      <c r="L150" s="2"/>
      <c r="M150" s="87">
        <v>501.7</v>
      </c>
    </row>
    <row r="151" spans="2:13" ht="28.5" customHeight="1" x14ac:dyDescent="0.2">
      <c r="B151" s="180" t="s">
        <v>131</v>
      </c>
      <c r="C151" s="181"/>
      <c r="D151" s="181"/>
      <c r="E151" s="181"/>
      <c r="F151" s="181"/>
      <c r="G151" s="181"/>
      <c r="H151" s="181"/>
      <c r="I151" s="8" t="str">
        <f>I153</f>
        <v>22 2 03 S4310</v>
      </c>
      <c r="J151" s="40">
        <v>240</v>
      </c>
      <c r="K151" s="38"/>
      <c r="L151" s="4"/>
      <c r="M151" s="88">
        <f>M153</f>
        <v>252</v>
      </c>
    </row>
    <row r="152" spans="2:13" ht="28.5" customHeight="1" x14ac:dyDescent="0.2">
      <c r="B152" s="179" t="s">
        <v>233</v>
      </c>
      <c r="C152" s="146"/>
      <c r="D152" s="146"/>
      <c r="E152" s="146"/>
      <c r="F152" s="146"/>
      <c r="G152" s="146"/>
      <c r="H152" s="146"/>
      <c r="I152" s="32" t="str">
        <f>I153</f>
        <v>22 2 03 S4310</v>
      </c>
      <c r="J152" s="40">
        <v>200</v>
      </c>
      <c r="K152" s="38"/>
      <c r="L152" s="4"/>
      <c r="M152" s="87">
        <f>M153</f>
        <v>252</v>
      </c>
    </row>
    <row r="153" spans="2:13" ht="27.75" customHeight="1" x14ac:dyDescent="0.2">
      <c r="B153" s="171" t="s">
        <v>232</v>
      </c>
      <c r="C153" s="172"/>
      <c r="D153" s="172"/>
      <c r="E153" s="172"/>
      <c r="F153" s="172"/>
      <c r="G153" s="172"/>
      <c r="H153" s="173"/>
      <c r="I153" s="32" t="str">
        <f>I154</f>
        <v>22 2 03 S4310</v>
      </c>
      <c r="J153" s="40">
        <f>J160</f>
        <v>240</v>
      </c>
      <c r="K153" s="31"/>
      <c r="L153" s="2"/>
      <c r="M153" s="87">
        <f>M154</f>
        <v>252</v>
      </c>
    </row>
    <row r="154" spans="2:13" ht="21.75" customHeight="1" x14ac:dyDescent="0.2">
      <c r="B154" s="176" t="s">
        <v>165</v>
      </c>
      <c r="C154" s="149"/>
      <c r="D154" s="149"/>
      <c r="E154" s="149"/>
      <c r="F154" s="149"/>
      <c r="G154" s="149"/>
      <c r="H154" s="149"/>
      <c r="I154" s="10" t="s">
        <v>132</v>
      </c>
      <c r="J154" s="40">
        <v>240</v>
      </c>
      <c r="K154" s="52" t="s">
        <v>164</v>
      </c>
      <c r="L154" s="2"/>
      <c r="M154" s="87">
        <f>M155</f>
        <v>252</v>
      </c>
    </row>
    <row r="155" spans="2:13" ht="16.5" customHeight="1" x14ac:dyDescent="0.2">
      <c r="B155" s="148" t="s">
        <v>13</v>
      </c>
      <c r="C155" s="149"/>
      <c r="D155" s="149"/>
      <c r="E155" s="149"/>
      <c r="F155" s="149"/>
      <c r="G155" s="149"/>
      <c r="H155" s="149"/>
      <c r="I155" s="10" t="s">
        <v>132</v>
      </c>
      <c r="J155" s="40">
        <v>240</v>
      </c>
      <c r="K155" s="31" t="s">
        <v>14</v>
      </c>
      <c r="L155" s="2"/>
      <c r="M155" s="87">
        <v>252</v>
      </c>
    </row>
    <row r="156" spans="2:13" ht="30" hidden="1" customHeight="1" x14ac:dyDescent="0.2">
      <c r="B156" s="180" t="s">
        <v>131</v>
      </c>
      <c r="C156" s="181"/>
      <c r="D156" s="181"/>
      <c r="E156" s="181"/>
      <c r="F156" s="181"/>
      <c r="G156" s="181"/>
      <c r="H156" s="181"/>
      <c r="I156" s="8" t="str">
        <f>I157</f>
        <v>22 2 03 03020</v>
      </c>
      <c r="J156" s="40"/>
      <c r="K156" s="52"/>
      <c r="L156" s="2"/>
      <c r="M156" s="87">
        <f>M157</f>
        <v>0</v>
      </c>
    </row>
    <row r="157" spans="2:13" ht="21.75" hidden="1" customHeight="1" x14ac:dyDescent="0.2">
      <c r="B157" s="179" t="s">
        <v>156</v>
      </c>
      <c r="C157" s="146"/>
      <c r="D157" s="146"/>
      <c r="E157" s="146"/>
      <c r="F157" s="146"/>
      <c r="G157" s="146"/>
      <c r="H157" s="146"/>
      <c r="I157" s="10" t="str">
        <f>I158</f>
        <v>22 2 03 03020</v>
      </c>
      <c r="J157" s="40">
        <v>200</v>
      </c>
      <c r="K157" s="52"/>
      <c r="L157" s="2"/>
      <c r="M157" s="87">
        <f>M158</f>
        <v>0</v>
      </c>
    </row>
    <row r="158" spans="2:13" ht="21.75" hidden="1" customHeight="1" x14ac:dyDescent="0.2">
      <c r="B158" s="148" t="s">
        <v>12</v>
      </c>
      <c r="C158" s="149"/>
      <c r="D158" s="149"/>
      <c r="E158" s="149"/>
      <c r="F158" s="149"/>
      <c r="G158" s="149"/>
      <c r="H158" s="149"/>
      <c r="I158" s="10" t="str">
        <f>I159</f>
        <v>22 2 03 03020</v>
      </c>
      <c r="J158" s="40">
        <v>240</v>
      </c>
      <c r="K158" s="52"/>
      <c r="L158" s="2"/>
      <c r="M158" s="87">
        <f>M159</f>
        <v>0</v>
      </c>
    </row>
    <row r="159" spans="2:13" ht="21.75" hidden="1" customHeight="1" x14ac:dyDescent="0.2">
      <c r="B159" s="176" t="s">
        <v>165</v>
      </c>
      <c r="C159" s="149"/>
      <c r="D159" s="149"/>
      <c r="E159" s="149"/>
      <c r="F159" s="149"/>
      <c r="G159" s="149"/>
      <c r="H159" s="149"/>
      <c r="I159" s="10" t="str">
        <f>I160</f>
        <v>22 2 03 03020</v>
      </c>
      <c r="J159" s="40">
        <v>240</v>
      </c>
      <c r="K159" s="52"/>
      <c r="L159" s="2"/>
      <c r="M159" s="87">
        <f>M160</f>
        <v>0</v>
      </c>
    </row>
    <row r="160" spans="2:13" ht="16.5" hidden="1" customHeight="1" x14ac:dyDescent="0.2">
      <c r="B160" s="148" t="s">
        <v>13</v>
      </c>
      <c r="C160" s="149"/>
      <c r="D160" s="149"/>
      <c r="E160" s="149"/>
      <c r="F160" s="149"/>
      <c r="G160" s="149"/>
      <c r="H160" s="149"/>
      <c r="I160" s="10" t="s">
        <v>192</v>
      </c>
      <c r="J160" s="40">
        <v>240</v>
      </c>
      <c r="K160" s="31" t="s">
        <v>14</v>
      </c>
      <c r="L160" s="2"/>
      <c r="M160" s="87">
        <v>0</v>
      </c>
    </row>
    <row r="161" spans="2:15" ht="41.25" customHeight="1" x14ac:dyDescent="0.25">
      <c r="B161" s="150" t="s">
        <v>181</v>
      </c>
      <c r="C161" s="151"/>
      <c r="D161" s="151"/>
      <c r="E161" s="151"/>
      <c r="F161" s="151"/>
      <c r="G161" s="151"/>
      <c r="H161" s="151"/>
      <c r="I161" s="27" t="s">
        <v>182</v>
      </c>
      <c r="J161" s="40"/>
      <c r="K161" s="52"/>
      <c r="L161" s="2"/>
      <c r="M161" s="88">
        <f>M162+M167</f>
        <v>15520.5</v>
      </c>
      <c r="O161" s="133"/>
    </row>
    <row r="162" spans="2:15" s="1" customFormat="1" ht="30.75" customHeight="1" x14ac:dyDescent="0.2">
      <c r="B162" s="177" t="s">
        <v>188</v>
      </c>
      <c r="C162" s="178"/>
      <c r="D162" s="178"/>
      <c r="E162" s="178"/>
      <c r="F162" s="178"/>
      <c r="G162" s="178"/>
      <c r="H162" s="178"/>
      <c r="I162" s="8" t="str">
        <f>I163</f>
        <v>22 2 04 70780</v>
      </c>
      <c r="J162" s="40"/>
      <c r="K162" s="53"/>
      <c r="L162" s="2"/>
      <c r="M162" s="88">
        <f>M163</f>
        <v>14383.7</v>
      </c>
    </row>
    <row r="163" spans="2:15" ht="27" customHeight="1" x14ac:dyDescent="0.2">
      <c r="B163" s="174" t="s">
        <v>234</v>
      </c>
      <c r="C163" s="175"/>
      <c r="D163" s="175"/>
      <c r="E163" s="175"/>
      <c r="F163" s="175"/>
      <c r="G163" s="175"/>
      <c r="H163" s="175"/>
      <c r="I163" s="32" t="str">
        <f>I164</f>
        <v>22 2 04 70780</v>
      </c>
      <c r="J163" s="40">
        <v>400</v>
      </c>
      <c r="K163" s="52"/>
      <c r="L163" s="2"/>
      <c r="M163" s="87">
        <f>M164</f>
        <v>14383.7</v>
      </c>
    </row>
    <row r="164" spans="2:15" ht="20.25" customHeight="1" x14ac:dyDescent="0.2">
      <c r="B164" s="148" t="s">
        <v>184</v>
      </c>
      <c r="C164" s="149"/>
      <c r="D164" s="149"/>
      <c r="E164" s="149"/>
      <c r="F164" s="149"/>
      <c r="G164" s="149"/>
      <c r="H164" s="149"/>
      <c r="I164" s="7" t="str">
        <f>I166</f>
        <v>22 2 04 70780</v>
      </c>
      <c r="J164" s="40">
        <v>410</v>
      </c>
      <c r="K164" s="52"/>
      <c r="L164" s="2"/>
      <c r="M164" s="87">
        <f>M165</f>
        <v>14383.7</v>
      </c>
    </row>
    <row r="165" spans="2:15" ht="19.5" customHeight="1" x14ac:dyDescent="0.2">
      <c r="B165" s="176" t="s">
        <v>183</v>
      </c>
      <c r="C165" s="149"/>
      <c r="D165" s="149"/>
      <c r="E165" s="149"/>
      <c r="F165" s="149"/>
      <c r="G165" s="149"/>
      <c r="H165" s="149"/>
      <c r="I165" s="7" t="str">
        <f>I166</f>
        <v>22 2 04 70780</v>
      </c>
      <c r="J165" s="40">
        <v>410</v>
      </c>
      <c r="K165" s="52" t="s">
        <v>170</v>
      </c>
      <c r="L165" s="2"/>
      <c r="M165" s="87">
        <f>M166</f>
        <v>14383.7</v>
      </c>
    </row>
    <row r="166" spans="2:15" ht="16.5" customHeight="1" x14ac:dyDescent="0.2">
      <c r="B166" s="148" t="s">
        <v>28</v>
      </c>
      <c r="C166" s="149"/>
      <c r="D166" s="149"/>
      <c r="E166" s="149"/>
      <c r="F166" s="149"/>
      <c r="G166" s="149"/>
      <c r="H166" s="149"/>
      <c r="I166" s="10" t="s">
        <v>191</v>
      </c>
      <c r="J166" s="40">
        <v>410</v>
      </c>
      <c r="K166" s="52" t="s">
        <v>27</v>
      </c>
      <c r="L166" s="2"/>
      <c r="M166" s="87">
        <v>14383.7</v>
      </c>
    </row>
    <row r="167" spans="2:15" ht="32.25" customHeight="1" x14ac:dyDescent="0.2">
      <c r="B167" s="150" t="s">
        <v>190</v>
      </c>
      <c r="C167" s="151"/>
      <c r="D167" s="151"/>
      <c r="E167" s="151"/>
      <c r="F167" s="151"/>
      <c r="G167" s="151"/>
      <c r="H167" s="151"/>
      <c r="I167" s="8" t="str">
        <f>I168</f>
        <v>22 2 04 S0780</v>
      </c>
      <c r="J167" s="40"/>
      <c r="K167" s="52"/>
      <c r="L167" s="2"/>
      <c r="M167" s="88">
        <f>M168</f>
        <v>1136.8</v>
      </c>
    </row>
    <row r="168" spans="2:15" ht="27.75" customHeight="1" x14ac:dyDescent="0.2">
      <c r="B168" s="174" t="s">
        <v>234</v>
      </c>
      <c r="C168" s="175"/>
      <c r="D168" s="175"/>
      <c r="E168" s="175"/>
      <c r="F168" s="175"/>
      <c r="G168" s="175"/>
      <c r="H168" s="175"/>
      <c r="I168" s="106" t="str">
        <f>I169</f>
        <v>22 2 04 S0780</v>
      </c>
      <c r="J168" s="58">
        <v>400</v>
      </c>
      <c r="K168" s="59"/>
      <c r="L168" s="60"/>
      <c r="M168" s="107">
        <f>M169</f>
        <v>1136.8</v>
      </c>
    </row>
    <row r="169" spans="2:15" ht="22.5" customHeight="1" x14ac:dyDescent="0.2">
      <c r="B169" s="231" t="s">
        <v>184</v>
      </c>
      <c r="C169" s="232"/>
      <c r="D169" s="232"/>
      <c r="E169" s="232"/>
      <c r="F169" s="232"/>
      <c r="G169" s="232"/>
      <c r="H169" s="232"/>
      <c r="I169" s="18" t="str">
        <f>I171</f>
        <v>22 2 04 S0780</v>
      </c>
      <c r="J169" s="58">
        <v>410</v>
      </c>
      <c r="K169" s="59"/>
      <c r="L169" s="60"/>
      <c r="M169" s="107">
        <f>M170</f>
        <v>1136.8</v>
      </c>
    </row>
    <row r="170" spans="2:15" ht="16.5" customHeight="1" x14ac:dyDescent="0.2">
      <c r="B170" s="262" t="s">
        <v>183</v>
      </c>
      <c r="C170" s="232"/>
      <c r="D170" s="232"/>
      <c r="E170" s="232"/>
      <c r="F170" s="232"/>
      <c r="G170" s="232"/>
      <c r="H170" s="232"/>
      <c r="I170" s="18" t="str">
        <f>I171</f>
        <v>22 2 04 S0780</v>
      </c>
      <c r="J170" s="58">
        <v>410</v>
      </c>
      <c r="K170" s="59" t="s">
        <v>170</v>
      </c>
      <c r="L170" s="60"/>
      <c r="M170" s="107">
        <f>M171</f>
        <v>1136.8</v>
      </c>
    </row>
    <row r="171" spans="2:15" ht="16.5" customHeight="1" x14ac:dyDescent="0.2">
      <c r="B171" s="231" t="s">
        <v>28</v>
      </c>
      <c r="C171" s="232"/>
      <c r="D171" s="232"/>
      <c r="E171" s="232"/>
      <c r="F171" s="232"/>
      <c r="G171" s="232"/>
      <c r="H171" s="232"/>
      <c r="I171" s="19" t="s">
        <v>187</v>
      </c>
      <c r="J171" s="58">
        <v>410</v>
      </c>
      <c r="K171" s="59" t="s">
        <v>27</v>
      </c>
      <c r="L171" s="60"/>
      <c r="M171" s="107">
        <v>1136.8</v>
      </c>
    </row>
    <row r="172" spans="2:15" ht="47.25" customHeight="1" x14ac:dyDescent="0.25">
      <c r="B172" s="207" t="s">
        <v>36</v>
      </c>
      <c r="C172" s="208"/>
      <c r="D172" s="208"/>
      <c r="E172" s="208"/>
      <c r="F172" s="208"/>
      <c r="G172" s="208"/>
      <c r="H172" s="208"/>
      <c r="I172" s="22" t="s">
        <v>76</v>
      </c>
      <c r="J172" s="39"/>
      <c r="K172" s="33"/>
      <c r="L172" s="24">
        <f>L174+L181+L186</f>
        <v>347</v>
      </c>
      <c r="M172" s="105">
        <f>M173+M179+M185</f>
        <v>4255.5</v>
      </c>
      <c r="O172" s="133"/>
    </row>
    <row r="173" spans="2:15" ht="32.25" customHeight="1" x14ac:dyDescent="0.25">
      <c r="B173" s="150" t="s">
        <v>54</v>
      </c>
      <c r="C173" s="151"/>
      <c r="D173" s="151"/>
      <c r="E173" s="151"/>
      <c r="F173" s="151"/>
      <c r="G173" s="151"/>
      <c r="H173" s="151"/>
      <c r="I173" s="27" t="s">
        <v>75</v>
      </c>
      <c r="J173" s="41"/>
      <c r="K173" s="35"/>
      <c r="L173" s="28" t="e">
        <f>L190+#REF!+#REF!+L249+#REF!+#REF!+L228</f>
        <v>#REF!</v>
      </c>
      <c r="M173" s="48">
        <f>M174</f>
        <v>600</v>
      </c>
    </row>
    <row r="174" spans="2:15" ht="30.75" customHeight="1" x14ac:dyDescent="0.2">
      <c r="B174" s="222" t="s">
        <v>55</v>
      </c>
      <c r="C174" s="223"/>
      <c r="D174" s="223"/>
      <c r="E174" s="223"/>
      <c r="F174" s="223"/>
      <c r="G174" s="223"/>
      <c r="H174" s="223"/>
      <c r="I174" s="8" t="str">
        <f>I176</f>
        <v>22 3 01 01150</v>
      </c>
      <c r="J174" s="45"/>
      <c r="K174" s="31"/>
      <c r="L174" s="2">
        <f>L176</f>
        <v>150</v>
      </c>
      <c r="M174" s="87">
        <f>M176</f>
        <v>600</v>
      </c>
    </row>
    <row r="175" spans="2:15" ht="30.75" customHeight="1" x14ac:dyDescent="0.2">
      <c r="B175" s="171" t="s">
        <v>233</v>
      </c>
      <c r="C175" s="172"/>
      <c r="D175" s="172"/>
      <c r="E175" s="172"/>
      <c r="F175" s="172"/>
      <c r="G175" s="172"/>
      <c r="H175" s="173"/>
      <c r="I175" s="8" t="str">
        <f>I176</f>
        <v>22 3 01 01150</v>
      </c>
      <c r="J175" s="45">
        <v>200</v>
      </c>
      <c r="K175" s="31"/>
      <c r="L175" s="2"/>
      <c r="M175" s="87">
        <f>M176</f>
        <v>600</v>
      </c>
    </row>
    <row r="176" spans="2:15" ht="27.75" customHeight="1" x14ac:dyDescent="0.2">
      <c r="B176" s="171" t="s">
        <v>232</v>
      </c>
      <c r="C176" s="172"/>
      <c r="D176" s="172"/>
      <c r="E176" s="172"/>
      <c r="F176" s="172"/>
      <c r="G176" s="172"/>
      <c r="H176" s="173"/>
      <c r="I176" s="10" t="str">
        <f>I178</f>
        <v>22 3 01 01150</v>
      </c>
      <c r="J176" s="40">
        <f>J178</f>
        <v>240</v>
      </c>
      <c r="K176" s="31"/>
      <c r="L176" s="2">
        <f>L178</f>
        <v>150</v>
      </c>
      <c r="M176" s="87">
        <f>M178</f>
        <v>600</v>
      </c>
    </row>
    <row r="177" spans="2:13" ht="18" customHeight="1" x14ac:dyDescent="0.2">
      <c r="B177" s="165" t="s">
        <v>169</v>
      </c>
      <c r="C177" s="166"/>
      <c r="D177" s="166"/>
      <c r="E177" s="166"/>
      <c r="F177" s="166"/>
      <c r="G177" s="166"/>
      <c r="H177" s="167"/>
      <c r="I177" s="10" t="str">
        <f>I178</f>
        <v>22 3 01 01150</v>
      </c>
      <c r="J177" s="40">
        <v>240</v>
      </c>
      <c r="K177" s="52" t="s">
        <v>170</v>
      </c>
      <c r="L177" s="2"/>
      <c r="M177" s="87">
        <f>M178</f>
        <v>600</v>
      </c>
    </row>
    <row r="178" spans="2:13" ht="16.5" customHeight="1" x14ac:dyDescent="0.2">
      <c r="B178" s="148" t="s">
        <v>17</v>
      </c>
      <c r="C178" s="149"/>
      <c r="D178" s="149"/>
      <c r="E178" s="149"/>
      <c r="F178" s="149"/>
      <c r="G178" s="149"/>
      <c r="H178" s="149"/>
      <c r="I178" s="10" t="s">
        <v>77</v>
      </c>
      <c r="J178" s="40">
        <v>240</v>
      </c>
      <c r="K178" s="31" t="s">
        <v>18</v>
      </c>
      <c r="L178" s="2">
        <v>150</v>
      </c>
      <c r="M178" s="87">
        <v>600</v>
      </c>
    </row>
    <row r="179" spans="2:13" ht="35.25" customHeight="1" x14ac:dyDescent="0.25">
      <c r="B179" s="150" t="s">
        <v>56</v>
      </c>
      <c r="C179" s="151"/>
      <c r="D179" s="151"/>
      <c r="E179" s="151"/>
      <c r="F179" s="151"/>
      <c r="G179" s="151"/>
      <c r="H179" s="151"/>
      <c r="I179" s="27" t="s">
        <v>78</v>
      </c>
      <c r="J179" s="41"/>
      <c r="K179" s="35"/>
      <c r="L179" s="28" t="e">
        <f>#REF!+L226+L251+L256+#REF!+#REF!+L235</f>
        <v>#REF!</v>
      </c>
      <c r="M179" s="48">
        <f>M181</f>
        <v>428.7</v>
      </c>
    </row>
    <row r="180" spans="2:13" ht="35.25" customHeight="1" x14ac:dyDescent="0.25">
      <c r="B180" s="163" t="s">
        <v>57</v>
      </c>
      <c r="C180" s="164"/>
      <c r="D180" s="164"/>
      <c r="E180" s="164"/>
      <c r="F180" s="164"/>
      <c r="G180" s="164"/>
      <c r="H180" s="164"/>
      <c r="I180" s="27" t="str">
        <f>I181</f>
        <v>22 3 02 01650</v>
      </c>
      <c r="J180" s="92"/>
      <c r="K180" s="93"/>
      <c r="L180" s="108"/>
      <c r="M180" s="48">
        <f>M181</f>
        <v>428.7</v>
      </c>
    </row>
    <row r="181" spans="2:13" ht="33.75" customHeight="1" x14ac:dyDescent="0.2">
      <c r="B181" s="171" t="s">
        <v>233</v>
      </c>
      <c r="C181" s="172"/>
      <c r="D181" s="172"/>
      <c r="E181" s="172"/>
      <c r="F181" s="172"/>
      <c r="G181" s="172"/>
      <c r="H181" s="173"/>
      <c r="I181" s="32" t="str">
        <f>I182</f>
        <v>22 3 02 01650</v>
      </c>
      <c r="J181" s="45">
        <v>200</v>
      </c>
      <c r="K181" s="31"/>
      <c r="L181" s="2">
        <f>L182</f>
        <v>50</v>
      </c>
      <c r="M181" s="87">
        <f>M182</f>
        <v>428.7</v>
      </c>
    </row>
    <row r="182" spans="2:13" ht="27.75" customHeight="1" x14ac:dyDescent="0.2">
      <c r="B182" s="171" t="s">
        <v>232</v>
      </c>
      <c r="C182" s="172"/>
      <c r="D182" s="172"/>
      <c r="E182" s="172"/>
      <c r="F182" s="172"/>
      <c r="G182" s="172"/>
      <c r="H182" s="173"/>
      <c r="I182" s="7" t="str">
        <f>I184</f>
        <v>22 3 02 01650</v>
      </c>
      <c r="J182" s="40">
        <f>J184</f>
        <v>240</v>
      </c>
      <c r="K182" s="31"/>
      <c r="L182" s="2">
        <f>L184</f>
        <v>50</v>
      </c>
      <c r="M182" s="87">
        <f>M184</f>
        <v>428.7</v>
      </c>
    </row>
    <row r="183" spans="2:13" ht="18.75" customHeight="1" x14ac:dyDescent="0.2">
      <c r="B183" s="165" t="s">
        <v>169</v>
      </c>
      <c r="C183" s="166"/>
      <c r="D183" s="166"/>
      <c r="E183" s="166"/>
      <c r="F183" s="166"/>
      <c r="G183" s="166"/>
      <c r="H183" s="167"/>
      <c r="I183" s="7" t="str">
        <f>I184</f>
        <v>22 3 02 01650</v>
      </c>
      <c r="J183" s="40">
        <v>240</v>
      </c>
      <c r="K183" s="52" t="s">
        <v>170</v>
      </c>
      <c r="L183" s="2"/>
      <c r="M183" s="87">
        <f>M184</f>
        <v>428.7</v>
      </c>
    </row>
    <row r="184" spans="2:13" ht="16.5" customHeight="1" x14ac:dyDescent="0.2">
      <c r="B184" s="148" t="s">
        <v>17</v>
      </c>
      <c r="C184" s="149"/>
      <c r="D184" s="149"/>
      <c r="E184" s="149"/>
      <c r="F184" s="149"/>
      <c r="G184" s="149"/>
      <c r="H184" s="149"/>
      <c r="I184" s="10" t="s">
        <v>79</v>
      </c>
      <c r="J184" s="40">
        <v>240</v>
      </c>
      <c r="K184" s="31" t="s">
        <v>18</v>
      </c>
      <c r="L184" s="2">
        <v>50</v>
      </c>
      <c r="M184" s="87">
        <v>428.7</v>
      </c>
    </row>
    <row r="185" spans="2:13" ht="64.5" customHeight="1" x14ac:dyDescent="0.25">
      <c r="B185" s="233" t="s">
        <v>58</v>
      </c>
      <c r="C185" s="234"/>
      <c r="D185" s="234"/>
      <c r="E185" s="234"/>
      <c r="F185" s="234"/>
      <c r="G185" s="234"/>
      <c r="H185" s="234"/>
      <c r="I185" s="27" t="s">
        <v>80</v>
      </c>
      <c r="J185" s="41"/>
      <c r="K185" s="35"/>
      <c r="L185" s="28" t="e">
        <f>#REF!+#REF!+L258+L263+#REF!+#REF!+L243</f>
        <v>#REF!</v>
      </c>
      <c r="M185" s="48">
        <f>M186+M190+M194+M199+M204+M209</f>
        <v>3226.8</v>
      </c>
    </row>
    <row r="186" spans="2:13" ht="29.25" customHeight="1" x14ac:dyDescent="0.2">
      <c r="B186" s="226" t="s">
        <v>119</v>
      </c>
      <c r="C186" s="227"/>
      <c r="D186" s="227"/>
      <c r="E186" s="227"/>
      <c r="F186" s="227"/>
      <c r="G186" s="227"/>
      <c r="H186" s="227"/>
      <c r="I186" s="109" t="str">
        <f>I187</f>
        <v>22 3 03 S0140</v>
      </c>
      <c r="J186" s="47"/>
      <c r="K186" s="38"/>
      <c r="L186" s="4">
        <f>L187</f>
        <v>147</v>
      </c>
      <c r="M186" s="88">
        <f>M187</f>
        <v>649.79999999999995</v>
      </c>
    </row>
    <row r="187" spans="2:13" ht="27.75" customHeight="1" x14ac:dyDescent="0.2">
      <c r="B187" s="171" t="s">
        <v>233</v>
      </c>
      <c r="C187" s="172"/>
      <c r="D187" s="172"/>
      <c r="E187" s="172"/>
      <c r="F187" s="172"/>
      <c r="G187" s="172"/>
      <c r="H187" s="173"/>
      <c r="I187" s="18" t="str">
        <f>I189</f>
        <v>22 3 03 S0140</v>
      </c>
      <c r="J187" s="40">
        <v>200</v>
      </c>
      <c r="K187" s="31"/>
      <c r="L187" s="2">
        <f>L189</f>
        <v>147</v>
      </c>
      <c r="M187" s="87">
        <f>M189</f>
        <v>649.79999999999995</v>
      </c>
    </row>
    <row r="188" spans="2:13" ht="15.75" customHeight="1" x14ac:dyDescent="0.2">
      <c r="B188" s="165" t="s">
        <v>169</v>
      </c>
      <c r="C188" s="166"/>
      <c r="D188" s="166"/>
      <c r="E188" s="166"/>
      <c r="F188" s="166"/>
      <c r="G188" s="166"/>
      <c r="H188" s="167"/>
      <c r="I188" s="18" t="str">
        <f>I189</f>
        <v>22 3 03 S0140</v>
      </c>
      <c r="J188" s="40">
        <v>240</v>
      </c>
      <c r="K188" s="52" t="s">
        <v>170</v>
      </c>
      <c r="L188" s="2"/>
      <c r="M188" s="87">
        <f>M189</f>
        <v>649.79999999999995</v>
      </c>
    </row>
    <row r="189" spans="2:13" ht="15.75" customHeight="1" x14ac:dyDescent="0.2">
      <c r="B189" s="148" t="s">
        <v>17</v>
      </c>
      <c r="C189" s="149"/>
      <c r="D189" s="149"/>
      <c r="E189" s="149"/>
      <c r="F189" s="149"/>
      <c r="G189" s="149"/>
      <c r="H189" s="149"/>
      <c r="I189" s="19" t="s">
        <v>120</v>
      </c>
      <c r="J189" s="40">
        <v>240</v>
      </c>
      <c r="K189" s="52" t="s">
        <v>18</v>
      </c>
      <c r="L189" s="2">
        <v>147</v>
      </c>
      <c r="M189" s="87">
        <v>649.79999999999995</v>
      </c>
    </row>
    <row r="190" spans="2:13" ht="24.75" customHeight="1" x14ac:dyDescent="0.2">
      <c r="B190" s="228" t="s">
        <v>59</v>
      </c>
      <c r="C190" s="229"/>
      <c r="D190" s="229"/>
      <c r="E190" s="229"/>
      <c r="F190" s="229"/>
      <c r="G190" s="229"/>
      <c r="H190" s="230"/>
      <c r="I190" s="109" t="str">
        <f>I191</f>
        <v>22 3 03 70140</v>
      </c>
      <c r="J190" s="47"/>
      <c r="K190" s="110"/>
      <c r="L190" s="4"/>
      <c r="M190" s="88">
        <f>M191</f>
        <v>800.7</v>
      </c>
    </row>
    <row r="191" spans="2:13" ht="28.5" customHeight="1" x14ac:dyDescent="0.2">
      <c r="B191" s="171" t="s">
        <v>233</v>
      </c>
      <c r="C191" s="172"/>
      <c r="D191" s="172"/>
      <c r="E191" s="172"/>
      <c r="F191" s="172"/>
      <c r="G191" s="172"/>
      <c r="H191" s="173"/>
      <c r="I191" s="19" t="str">
        <f>I193</f>
        <v>22 3 03 70140</v>
      </c>
      <c r="J191" s="40">
        <v>200</v>
      </c>
      <c r="K191" s="52"/>
      <c r="L191" s="2"/>
      <c r="M191" s="87">
        <f>M193</f>
        <v>800.7</v>
      </c>
    </row>
    <row r="192" spans="2:13" ht="20.25" customHeight="1" x14ac:dyDescent="0.2">
      <c r="B192" s="165" t="s">
        <v>169</v>
      </c>
      <c r="C192" s="166"/>
      <c r="D192" s="166"/>
      <c r="E192" s="166"/>
      <c r="F192" s="166"/>
      <c r="G192" s="166"/>
      <c r="H192" s="167"/>
      <c r="I192" s="19" t="str">
        <f>I193</f>
        <v>22 3 03 70140</v>
      </c>
      <c r="J192" s="40">
        <v>240</v>
      </c>
      <c r="K192" s="52" t="s">
        <v>170</v>
      </c>
      <c r="L192" s="2"/>
      <c r="M192" s="87">
        <f>M193</f>
        <v>800.7</v>
      </c>
    </row>
    <row r="193" spans="2:13" ht="16.5" customHeight="1" x14ac:dyDescent="0.2">
      <c r="B193" s="148" t="s">
        <v>17</v>
      </c>
      <c r="C193" s="149"/>
      <c r="D193" s="149"/>
      <c r="E193" s="149"/>
      <c r="F193" s="149"/>
      <c r="G193" s="149"/>
      <c r="H193" s="149"/>
      <c r="I193" s="19" t="s">
        <v>81</v>
      </c>
      <c r="J193" s="40">
        <v>240</v>
      </c>
      <c r="K193" s="52" t="s">
        <v>18</v>
      </c>
      <c r="L193" s="2"/>
      <c r="M193" s="87">
        <v>800.7</v>
      </c>
    </row>
    <row r="194" spans="2:13" ht="51.75" customHeight="1" x14ac:dyDescent="0.2">
      <c r="B194" s="182" t="s">
        <v>219</v>
      </c>
      <c r="C194" s="183"/>
      <c r="D194" s="183"/>
      <c r="E194" s="183"/>
      <c r="F194" s="183"/>
      <c r="G194" s="183"/>
      <c r="H194" s="183"/>
      <c r="I194" s="8" t="str">
        <f>I196</f>
        <v xml:space="preserve">22 3 03 70880 </v>
      </c>
      <c r="J194" s="45"/>
      <c r="K194" s="52"/>
      <c r="L194" s="2">
        <f>L196</f>
        <v>100</v>
      </c>
      <c r="M194" s="88">
        <f>M196</f>
        <v>1072.5</v>
      </c>
    </row>
    <row r="195" spans="2:13" ht="28.5" customHeight="1" x14ac:dyDescent="0.2">
      <c r="B195" s="171" t="s">
        <v>233</v>
      </c>
      <c r="C195" s="172"/>
      <c r="D195" s="172"/>
      <c r="E195" s="172"/>
      <c r="F195" s="172"/>
      <c r="G195" s="172"/>
      <c r="H195" s="173"/>
      <c r="I195" s="32" t="str">
        <f>I196</f>
        <v xml:space="preserve">22 3 03 70880 </v>
      </c>
      <c r="J195" s="40">
        <v>200</v>
      </c>
      <c r="K195" s="53"/>
      <c r="L195" s="2"/>
      <c r="M195" s="87">
        <f>M196</f>
        <v>1072.5</v>
      </c>
    </row>
    <row r="196" spans="2:13" ht="25.5" customHeight="1" x14ac:dyDescent="0.2">
      <c r="B196" s="171" t="s">
        <v>232</v>
      </c>
      <c r="C196" s="172"/>
      <c r="D196" s="172"/>
      <c r="E196" s="172"/>
      <c r="F196" s="172"/>
      <c r="G196" s="172"/>
      <c r="H196" s="173"/>
      <c r="I196" s="7" t="str">
        <f>I198</f>
        <v xml:space="preserve">22 3 03 70880 </v>
      </c>
      <c r="J196" s="40">
        <f>J198</f>
        <v>240</v>
      </c>
      <c r="K196" s="52"/>
      <c r="L196" s="2">
        <f>L198</f>
        <v>100</v>
      </c>
      <c r="M196" s="87">
        <f>M198</f>
        <v>1072.5</v>
      </c>
    </row>
    <row r="197" spans="2:13" ht="18" customHeight="1" x14ac:dyDescent="0.2">
      <c r="B197" s="165" t="s">
        <v>169</v>
      </c>
      <c r="C197" s="166"/>
      <c r="D197" s="166"/>
      <c r="E197" s="166"/>
      <c r="F197" s="166"/>
      <c r="G197" s="166"/>
      <c r="H197" s="167"/>
      <c r="I197" s="7" t="str">
        <f>I198</f>
        <v xml:space="preserve">22 3 03 70880 </v>
      </c>
      <c r="J197" s="40">
        <f>J198</f>
        <v>240</v>
      </c>
      <c r="K197" s="52" t="s">
        <v>170</v>
      </c>
      <c r="L197" s="2"/>
      <c r="M197" s="87">
        <f>M198</f>
        <v>1072.5</v>
      </c>
    </row>
    <row r="198" spans="2:13" ht="16.5" customHeight="1" x14ac:dyDescent="0.2">
      <c r="B198" s="148" t="s">
        <v>17</v>
      </c>
      <c r="C198" s="149"/>
      <c r="D198" s="149"/>
      <c r="E198" s="149"/>
      <c r="F198" s="149"/>
      <c r="G198" s="149"/>
      <c r="H198" s="149"/>
      <c r="I198" s="10" t="s">
        <v>133</v>
      </c>
      <c r="J198" s="40">
        <v>240</v>
      </c>
      <c r="K198" s="52" t="s">
        <v>18</v>
      </c>
      <c r="L198" s="2">
        <v>100</v>
      </c>
      <c r="M198" s="87">
        <v>1072.5</v>
      </c>
    </row>
    <row r="199" spans="2:13" ht="59.25" customHeight="1" x14ac:dyDescent="0.2">
      <c r="B199" s="182" t="s">
        <v>128</v>
      </c>
      <c r="C199" s="183"/>
      <c r="D199" s="183"/>
      <c r="E199" s="183"/>
      <c r="F199" s="183"/>
      <c r="G199" s="183"/>
      <c r="H199" s="183"/>
      <c r="I199" s="8" t="str">
        <f>I201</f>
        <v xml:space="preserve">22 3 03 S0880 </v>
      </c>
      <c r="J199" s="45"/>
      <c r="K199" s="52"/>
      <c r="L199" s="2">
        <f>L201</f>
        <v>100</v>
      </c>
      <c r="M199" s="87">
        <f>M201</f>
        <v>703.8</v>
      </c>
    </row>
    <row r="200" spans="2:13" ht="28.5" customHeight="1" x14ac:dyDescent="0.2">
      <c r="B200" s="171" t="s">
        <v>233</v>
      </c>
      <c r="C200" s="172"/>
      <c r="D200" s="172"/>
      <c r="E200" s="172"/>
      <c r="F200" s="172"/>
      <c r="G200" s="172"/>
      <c r="H200" s="173"/>
      <c r="I200" s="32" t="str">
        <f>I201</f>
        <v xml:space="preserve">22 3 03 S0880 </v>
      </c>
      <c r="J200" s="45">
        <v>200</v>
      </c>
      <c r="K200" s="52"/>
      <c r="L200" s="2"/>
      <c r="M200" s="87">
        <f>M201</f>
        <v>703.8</v>
      </c>
    </row>
    <row r="201" spans="2:13" ht="25.5" customHeight="1" x14ac:dyDescent="0.2">
      <c r="B201" s="171" t="s">
        <v>232</v>
      </c>
      <c r="C201" s="172"/>
      <c r="D201" s="172"/>
      <c r="E201" s="172"/>
      <c r="F201" s="172"/>
      <c r="G201" s="172"/>
      <c r="H201" s="173"/>
      <c r="I201" s="7" t="str">
        <f>I203</f>
        <v xml:space="preserve">22 3 03 S0880 </v>
      </c>
      <c r="J201" s="40">
        <f>J203</f>
        <v>240</v>
      </c>
      <c r="K201" s="52"/>
      <c r="L201" s="2">
        <f>L203</f>
        <v>100</v>
      </c>
      <c r="M201" s="87">
        <f>M203</f>
        <v>703.8</v>
      </c>
    </row>
    <row r="202" spans="2:13" ht="20.25" customHeight="1" x14ac:dyDescent="0.2">
      <c r="B202" s="165" t="s">
        <v>169</v>
      </c>
      <c r="C202" s="166"/>
      <c r="D202" s="166"/>
      <c r="E202" s="166"/>
      <c r="F202" s="166"/>
      <c r="G202" s="166"/>
      <c r="H202" s="167"/>
      <c r="I202" s="10" t="s">
        <v>134</v>
      </c>
      <c r="J202" s="40">
        <v>240</v>
      </c>
      <c r="K202" s="52" t="s">
        <v>170</v>
      </c>
      <c r="L202" s="2"/>
      <c r="M202" s="87">
        <f>M203</f>
        <v>703.8</v>
      </c>
    </row>
    <row r="203" spans="2:13" ht="16.5" customHeight="1" x14ac:dyDescent="0.2">
      <c r="B203" s="148" t="s">
        <v>17</v>
      </c>
      <c r="C203" s="149"/>
      <c r="D203" s="149"/>
      <c r="E203" s="149"/>
      <c r="F203" s="149"/>
      <c r="G203" s="149"/>
      <c r="H203" s="149"/>
      <c r="I203" s="10" t="s">
        <v>134</v>
      </c>
      <c r="J203" s="40">
        <v>240</v>
      </c>
      <c r="K203" s="52" t="s">
        <v>18</v>
      </c>
      <c r="L203" s="2">
        <v>100</v>
      </c>
      <c r="M203" s="87">
        <v>703.8</v>
      </c>
    </row>
    <row r="204" spans="2:13" ht="66" hidden="1" customHeight="1" x14ac:dyDescent="0.2">
      <c r="B204" s="197" t="s">
        <v>129</v>
      </c>
      <c r="C204" s="198"/>
      <c r="D204" s="198"/>
      <c r="E204" s="198"/>
      <c r="F204" s="198"/>
      <c r="G204" s="198"/>
      <c r="H204" s="199"/>
      <c r="I204" s="8" t="str">
        <f>I206</f>
        <v xml:space="preserve">22 3 03 74390 </v>
      </c>
      <c r="J204" s="45"/>
      <c r="K204" s="52"/>
      <c r="L204" s="2">
        <f>L206</f>
        <v>100</v>
      </c>
      <c r="M204" s="88">
        <f>M206</f>
        <v>0</v>
      </c>
    </row>
    <row r="205" spans="2:13" ht="27" hidden="1" customHeight="1" x14ac:dyDescent="0.2">
      <c r="B205" s="171" t="s">
        <v>156</v>
      </c>
      <c r="C205" s="172"/>
      <c r="D205" s="172"/>
      <c r="E205" s="172"/>
      <c r="F205" s="172"/>
      <c r="G205" s="172"/>
      <c r="H205" s="173"/>
      <c r="I205" s="8" t="str">
        <f>I206</f>
        <v xml:space="preserve">22 3 03 74390 </v>
      </c>
      <c r="J205" s="45">
        <v>200</v>
      </c>
      <c r="K205" s="52"/>
      <c r="L205" s="2"/>
      <c r="M205" s="88">
        <f>M206</f>
        <v>0</v>
      </c>
    </row>
    <row r="206" spans="2:13" ht="25.5" hidden="1" customHeight="1" x14ac:dyDescent="0.2">
      <c r="B206" s="168" t="s">
        <v>12</v>
      </c>
      <c r="C206" s="169"/>
      <c r="D206" s="169"/>
      <c r="E206" s="169"/>
      <c r="F206" s="169"/>
      <c r="G206" s="169"/>
      <c r="H206" s="170"/>
      <c r="I206" s="7" t="str">
        <f>I208</f>
        <v xml:space="preserve">22 3 03 74390 </v>
      </c>
      <c r="J206" s="40">
        <f>J208</f>
        <v>240</v>
      </c>
      <c r="K206" s="31"/>
      <c r="L206" s="2">
        <f>L208</f>
        <v>100</v>
      </c>
      <c r="M206" s="87">
        <f>M208</f>
        <v>0</v>
      </c>
    </row>
    <row r="207" spans="2:13" ht="16.5" hidden="1" customHeight="1" x14ac:dyDescent="0.2">
      <c r="B207" s="165" t="s">
        <v>169</v>
      </c>
      <c r="C207" s="166"/>
      <c r="D207" s="166"/>
      <c r="E207" s="166"/>
      <c r="F207" s="166"/>
      <c r="G207" s="166"/>
      <c r="H207" s="167"/>
      <c r="I207" s="7"/>
      <c r="J207" s="40"/>
      <c r="K207" s="31"/>
      <c r="L207" s="2"/>
      <c r="M207" s="87"/>
    </row>
    <row r="208" spans="2:13" ht="16.5" hidden="1" customHeight="1" x14ac:dyDescent="0.2">
      <c r="B208" s="168" t="s">
        <v>17</v>
      </c>
      <c r="C208" s="169"/>
      <c r="D208" s="169"/>
      <c r="E208" s="169"/>
      <c r="F208" s="169"/>
      <c r="G208" s="169"/>
      <c r="H208" s="170"/>
      <c r="I208" s="10" t="s">
        <v>135</v>
      </c>
      <c r="J208" s="40">
        <v>240</v>
      </c>
      <c r="K208" s="52" t="s">
        <v>18</v>
      </c>
      <c r="L208" s="2">
        <v>100</v>
      </c>
      <c r="M208" s="87">
        <v>0</v>
      </c>
    </row>
    <row r="209" spans="2:13" ht="66" hidden="1" customHeight="1" x14ac:dyDescent="0.2">
      <c r="B209" s="197" t="s">
        <v>130</v>
      </c>
      <c r="C209" s="198"/>
      <c r="D209" s="198"/>
      <c r="E209" s="198"/>
      <c r="F209" s="198"/>
      <c r="G209" s="198"/>
      <c r="H209" s="199"/>
      <c r="I209" s="8" t="str">
        <f>I211</f>
        <v>22 3 03 S4390</v>
      </c>
      <c r="J209" s="47" t="s">
        <v>40</v>
      </c>
      <c r="K209" s="110"/>
      <c r="L209" s="4">
        <f>L211</f>
        <v>100</v>
      </c>
      <c r="M209" s="88">
        <f>M211</f>
        <v>0</v>
      </c>
    </row>
    <row r="210" spans="2:13" ht="28.5" hidden="1" customHeight="1" x14ac:dyDescent="0.2">
      <c r="B210" s="171" t="s">
        <v>156</v>
      </c>
      <c r="C210" s="172"/>
      <c r="D210" s="172"/>
      <c r="E210" s="172"/>
      <c r="F210" s="172"/>
      <c r="G210" s="172"/>
      <c r="H210" s="173"/>
      <c r="I210" s="32" t="str">
        <f>I211</f>
        <v>22 3 03 S4390</v>
      </c>
      <c r="J210" s="40">
        <v>200</v>
      </c>
      <c r="K210" s="53"/>
      <c r="L210" s="2"/>
      <c r="M210" s="87">
        <f>M211</f>
        <v>0</v>
      </c>
    </row>
    <row r="211" spans="2:13" ht="25.5" hidden="1" customHeight="1" x14ac:dyDescent="0.2">
      <c r="B211" s="168" t="s">
        <v>12</v>
      </c>
      <c r="C211" s="169"/>
      <c r="D211" s="169"/>
      <c r="E211" s="169"/>
      <c r="F211" s="169"/>
      <c r="G211" s="169"/>
      <c r="H211" s="170"/>
      <c r="I211" s="7" t="str">
        <f>I213</f>
        <v>22 3 03 S4390</v>
      </c>
      <c r="J211" s="40">
        <f>J213</f>
        <v>240</v>
      </c>
      <c r="K211" s="52"/>
      <c r="L211" s="2">
        <f>L213</f>
        <v>100</v>
      </c>
      <c r="M211" s="87">
        <f>M213</f>
        <v>0</v>
      </c>
    </row>
    <row r="212" spans="2:13" ht="18" hidden="1" customHeight="1" x14ac:dyDescent="0.2">
      <c r="B212" s="165" t="s">
        <v>169</v>
      </c>
      <c r="C212" s="166"/>
      <c r="D212" s="166"/>
      <c r="E212" s="166"/>
      <c r="F212" s="166"/>
      <c r="G212" s="166"/>
      <c r="H212" s="167"/>
      <c r="I212" s="7" t="str">
        <f>I213</f>
        <v>22 3 03 S4390</v>
      </c>
      <c r="J212" s="40">
        <v>240</v>
      </c>
      <c r="K212" s="52" t="s">
        <v>170</v>
      </c>
      <c r="L212" s="2"/>
      <c r="M212" s="87">
        <f>M213</f>
        <v>0</v>
      </c>
    </row>
    <row r="213" spans="2:13" ht="16.5" hidden="1" customHeight="1" x14ac:dyDescent="0.2">
      <c r="B213" s="168" t="s">
        <v>17</v>
      </c>
      <c r="C213" s="169"/>
      <c r="D213" s="169"/>
      <c r="E213" s="169"/>
      <c r="F213" s="169"/>
      <c r="G213" s="169"/>
      <c r="H213" s="170"/>
      <c r="I213" s="10" t="s">
        <v>136</v>
      </c>
      <c r="J213" s="40">
        <v>240</v>
      </c>
      <c r="K213" s="52" t="s">
        <v>18</v>
      </c>
      <c r="L213" s="2">
        <v>100</v>
      </c>
      <c r="M213" s="87">
        <v>0</v>
      </c>
    </row>
    <row r="214" spans="2:13" ht="33" customHeight="1" x14ac:dyDescent="0.25">
      <c r="B214" s="207" t="s">
        <v>37</v>
      </c>
      <c r="C214" s="208"/>
      <c r="D214" s="208"/>
      <c r="E214" s="208"/>
      <c r="F214" s="208"/>
      <c r="G214" s="208"/>
      <c r="H214" s="208"/>
      <c r="I214" s="22" t="s">
        <v>82</v>
      </c>
      <c r="J214" s="42"/>
      <c r="K214" s="53"/>
      <c r="L214" s="24" t="e">
        <f>#REF!+#REF!+#REF!+L222</f>
        <v>#REF!</v>
      </c>
      <c r="M214" s="105">
        <f>M215+M221</f>
        <v>165</v>
      </c>
    </row>
    <row r="215" spans="2:13" ht="33" customHeight="1" x14ac:dyDescent="0.25">
      <c r="B215" s="202" t="s">
        <v>220</v>
      </c>
      <c r="C215" s="203"/>
      <c r="D215" s="203"/>
      <c r="E215" s="203"/>
      <c r="F215" s="203"/>
      <c r="G215" s="203"/>
      <c r="H215" s="204"/>
      <c r="I215" s="22" t="s">
        <v>198</v>
      </c>
      <c r="J215" s="41"/>
      <c r="K215" s="61"/>
      <c r="L215" s="28"/>
      <c r="M215" s="48">
        <f>M216</f>
        <v>15</v>
      </c>
    </row>
    <row r="216" spans="2:13" ht="33" customHeight="1" x14ac:dyDescent="0.25">
      <c r="B216" s="160" t="s">
        <v>196</v>
      </c>
      <c r="C216" s="161"/>
      <c r="D216" s="161"/>
      <c r="E216" s="161"/>
      <c r="F216" s="161"/>
      <c r="G216" s="161"/>
      <c r="H216" s="162"/>
      <c r="I216" s="22" t="s">
        <v>199</v>
      </c>
      <c r="J216" s="40"/>
      <c r="K216" s="61"/>
      <c r="L216" s="28"/>
      <c r="M216" s="48">
        <f>M217</f>
        <v>15</v>
      </c>
    </row>
    <row r="217" spans="2:13" ht="25.5" customHeight="1" x14ac:dyDescent="0.2">
      <c r="B217" s="171" t="s">
        <v>233</v>
      </c>
      <c r="C217" s="172"/>
      <c r="D217" s="172"/>
      <c r="E217" s="172"/>
      <c r="F217" s="172"/>
      <c r="G217" s="172"/>
      <c r="H217" s="173"/>
      <c r="I217" s="62" t="str">
        <f>I218</f>
        <v>22 4 01 01170</v>
      </c>
      <c r="J217" s="40">
        <v>200</v>
      </c>
      <c r="K217" s="61"/>
      <c r="L217" s="28"/>
      <c r="M217" s="99">
        <f>M218</f>
        <v>15</v>
      </c>
    </row>
    <row r="218" spans="2:13" ht="24.75" customHeight="1" x14ac:dyDescent="0.2">
      <c r="B218" s="171" t="s">
        <v>232</v>
      </c>
      <c r="C218" s="172"/>
      <c r="D218" s="172"/>
      <c r="E218" s="172"/>
      <c r="F218" s="172"/>
      <c r="G218" s="172"/>
      <c r="H218" s="173"/>
      <c r="I218" s="62" t="str">
        <f>I220</f>
        <v>22 4 01 01170</v>
      </c>
      <c r="J218" s="43">
        <f>J220</f>
        <v>240</v>
      </c>
      <c r="K218" s="63"/>
      <c r="L218" s="28"/>
      <c r="M218" s="99">
        <f>M220</f>
        <v>15</v>
      </c>
    </row>
    <row r="219" spans="2:13" ht="19.5" customHeight="1" x14ac:dyDescent="0.2">
      <c r="B219" s="165" t="s">
        <v>179</v>
      </c>
      <c r="C219" s="166"/>
      <c r="D219" s="166"/>
      <c r="E219" s="166"/>
      <c r="F219" s="166"/>
      <c r="G219" s="166"/>
      <c r="H219" s="167"/>
      <c r="I219" s="62" t="str">
        <f>I220</f>
        <v>22 4 01 01170</v>
      </c>
      <c r="J219" s="40">
        <v>240</v>
      </c>
      <c r="K219" s="63" t="s">
        <v>180</v>
      </c>
      <c r="L219" s="28"/>
      <c r="M219" s="99">
        <v>15</v>
      </c>
    </row>
    <row r="220" spans="2:13" ht="25.5" customHeight="1" x14ac:dyDescent="0.2">
      <c r="B220" s="176" t="s">
        <v>197</v>
      </c>
      <c r="C220" s="149"/>
      <c r="D220" s="149"/>
      <c r="E220" s="149"/>
      <c r="F220" s="149"/>
      <c r="G220" s="149"/>
      <c r="H220" s="149"/>
      <c r="I220" s="134" t="s">
        <v>199</v>
      </c>
      <c r="J220" s="40">
        <v>240</v>
      </c>
      <c r="K220" s="63" t="s">
        <v>200</v>
      </c>
      <c r="L220" s="28"/>
      <c r="M220" s="99">
        <v>15</v>
      </c>
    </row>
    <row r="221" spans="2:13" ht="28.5" customHeight="1" x14ac:dyDescent="0.25">
      <c r="B221" s="150" t="s">
        <v>60</v>
      </c>
      <c r="C221" s="151"/>
      <c r="D221" s="151"/>
      <c r="E221" s="151"/>
      <c r="F221" s="151"/>
      <c r="G221" s="151"/>
      <c r="H221" s="151"/>
      <c r="I221" s="27" t="s">
        <v>84</v>
      </c>
      <c r="J221" s="42"/>
      <c r="K221" s="90"/>
      <c r="L221" s="28" t="e">
        <f>L248+L261+#REF!+L291+#REF!+#REF!+L271</f>
        <v>#REF!</v>
      </c>
      <c r="M221" s="48">
        <f>M222</f>
        <v>150</v>
      </c>
    </row>
    <row r="222" spans="2:13" ht="28.5" customHeight="1" x14ac:dyDescent="0.2">
      <c r="B222" s="163" t="s">
        <v>107</v>
      </c>
      <c r="C222" s="164"/>
      <c r="D222" s="164"/>
      <c r="E222" s="164"/>
      <c r="F222" s="164"/>
      <c r="G222" s="164"/>
      <c r="H222" s="164"/>
      <c r="I222" s="8" t="str">
        <f>I224</f>
        <v>22 4 02 01220</v>
      </c>
      <c r="J222" s="47"/>
      <c r="K222" s="38"/>
      <c r="L222" s="4">
        <f>L224</f>
        <v>150</v>
      </c>
      <c r="M222" s="88">
        <f>M224</f>
        <v>150</v>
      </c>
    </row>
    <row r="223" spans="2:13" ht="28.5" customHeight="1" x14ac:dyDescent="0.2">
      <c r="B223" s="171" t="s">
        <v>233</v>
      </c>
      <c r="C223" s="172"/>
      <c r="D223" s="172"/>
      <c r="E223" s="172"/>
      <c r="F223" s="172"/>
      <c r="G223" s="172"/>
      <c r="H223" s="173"/>
      <c r="I223" s="32" t="str">
        <f>I224</f>
        <v>22 4 02 01220</v>
      </c>
      <c r="J223" s="40">
        <v>200</v>
      </c>
      <c r="K223" s="34"/>
      <c r="L223" s="2"/>
      <c r="M223" s="87">
        <f>M224</f>
        <v>150</v>
      </c>
    </row>
    <row r="224" spans="2:13" ht="27.75" customHeight="1" x14ac:dyDescent="0.2">
      <c r="B224" s="171" t="s">
        <v>232</v>
      </c>
      <c r="C224" s="172"/>
      <c r="D224" s="172"/>
      <c r="E224" s="172"/>
      <c r="F224" s="172"/>
      <c r="G224" s="172"/>
      <c r="H224" s="173"/>
      <c r="I224" s="7" t="str">
        <f>I226</f>
        <v>22 4 02 01220</v>
      </c>
      <c r="J224" s="40">
        <f>J226</f>
        <v>240</v>
      </c>
      <c r="K224" s="31"/>
      <c r="L224" s="2">
        <f>L226</f>
        <v>150</v>
      </c>
      <c r="M224" s="87">
        <f>M226</f>
        <v>150</v>
      </c>
    </row>
    <row r="225" spans="1:15" ht="17.25" customHeight="1" x14ac:dyDescent="0.2">
      <c r="B225" s="165" t="s">
        <v>179</v>
      </c>
      <c r="C225" s="166"/>
      <c r="D225" s="166"/>
      <c r="E225" s="166"/>
      <c r="F225" s="166"/>
      <c r="G225" s="166"/>
      <c r="H225" s="167"/>
      <c r="I225" s="54" t="str">
        <f>I226</f>
        <v>22 4 02 01220</v>
      </c>
      <c r="J225" s="43">
        <f>J226</f>
        <v>240</v>
      </c>
      <c r="K225" s="51" t="s">
        <v>180</v>
      </c>
      <c r="L225" s="5"/>
      <c r="M225" s="111">
        <f>M226</f>
        <v>150</v>
      </c>
    </row>
    <row r="226" spans="1:15" ht="18" customHeight="1" thickBot="1" x14ac:dyDescent="0.25">
      <c r="B226" s="200" t="s">
        <v>19</v>
      </c>
      <c r="C226" s="201"/>
      <c r="D226" s="201"/>
      <c r="E226" s="201"/>
      <c r="F226" s="201"/>
      <c r="G226" s="201"/>
      <c r="H226" s="201"/>
      <c r="I226" s="29" t="s">
        <v>83</v>
      </c>
      <c r="J226" s="43">
        <v>240</v>
      </c>
      <c r="K226" s="51" t="s">
        <v>121</v>
      </c>
      <c r="L226" s="5">
        <v>150</v>
      </c>
      <c r="M226" s="111">
        <v>150</v>
      </c>
    </row>
    <row r="227" spans="1:15" ht="35.25" customHeight="1" thickBot="1" x14ac:dyDescent="0.3">
      <c r="A227" s="6"/>
      <c r="B227" s="195" t="s">
        <v>0</v>
      </c>
      <c r="C227" s="196"/>
      <c r="D227" s="196"/>
      <c r="E227" s="196"/>
      <c r="F227" s="196"/>
      <c r="G227" s="196"/>
      <c r="H227" s="196"/>
      <c r="I227" s="112" t="s">
        <v>85</v>
      </c>
      <c r="J227" s="123" t="s">
        <v>40</v>
      </c>
      <c r="K227" s="124" t="s">
        <v>41</v>
      </c>
      <c r="L227" s="113" t="e">
        <f>L228+L234+#REF!</f>
        <v>#REF!</v>
      </c>
      <c r="M227" s="114">
        <f>M228+M234</f>
        <v>7127.5</v>
      </c>
      <c r="O227" s="133"/>
    </row>
    <row r="228" spans="1:15" ht="27.75" customHeight="1" x14ac:dyDescent="0.2">
      <c r="B228" s="187" t="s">
        <v>1</v>
      </c>
      <c r="C228" s="188"/>
      <c r="D228" s="188"/>
      <c r="E228" s="188"/>
      <c r="F228" s="188"/>
      <c r="G228" s="188"/>
      <c r="H228" s="188"/>
      <c r="I228" s="16" t="s">
        <v>88</v>
      </c>
      <c r="J228" s="44"/>
      <c r="K228" s="36"/>
      <c r="L228" s="3" t="e">
        <f>L229</f>
        <v>#REF!</v>
      </c>
      <c r="M228" s="91">
        <f>M229</f>
        <v>1112.0999999999999</v>
      </c>
    </row>
    <row r="229" spans="1:15" ht="41.25" customHeight="1" x14ac:dyDescent="0.2">
      <c r="B229" s="205" t="s">
        <v>147</v>
      </c>
      <c r="C229" s="206"/>
      <c r="D229" s="206"/>
      <c r="E229" s="206"/>
      <c r="F229" s="206"/>
      <c r="G229" s="206"/>
      <c r="H229" s="206"/>
      <c r="I229" s="15" t="str">
        <f>I233</f>
        <v>98 2 00 00120</v>
      </c>
      <c r="J229" s="45">
        <f>J233</f>
        <v>120</v>
      </c>
      <c r="K229" s="31"/>
      <c r="L229" s="2" t="e">
        <f>#REF!+#REF!</f>
        <v>#REF!</v>
      </c>
      <c r="M229" s="87">
        <f>M233</f>
        <v>1112.0999999999999</v>
      </c>
    </row>
    <row r="230" spans="1:15" ht="57" customHeight="1" x14ac:dyDescent="0.2">
      <c r="B230" s="145" t="s">
        <v>161</v>
      </c>
      <c r="C230" s="146"/>
      <c r="D230" s="146"/>
      <c r="E230" s="146"/>
      <c r="F230" s="146"/>
      <c r="G230" s="146"/>
      <c r="H230" s="146"/>
      <c r="I230" s="15" t="s">
        <v>89</v>
      </c>
      <c r="J230" s="40">
        <v>120</v>
      </c>
      <c r="K230" s="31"/>
      <c r="L230" s="2"/>
      <c r="M230" s="87">
        <f>M231</f>
        <v>1112.0999999999999</v>
      </c>
    </row>
    <row r="231" spans="1:15" ht="29.25" customHeight="1" x14ac:dyDescent="0.2">
      <c r="B231" s="145" t="s">
        <v>148</v>
      </c>
      <c r="C231" s="146"/>
      <c r="D231" s="146"/>
      <c r="E231" s="146"/>
      <c r="F231" s="146"/>
      <c r="G231" s="146"/>
      <c r="H231" s="146"/>
      <c r="I231" s="15" t="s">
        <v>89</v>
      </c>
      <c r="J231" s="40">
        <v>120</v>
      </c>
      <c r="K231" s="31"/>
      <c r="L231" s="2" t="e">
        <f>#REF!</f>
        <v>#REF!</v>
      </c>
      <c r="M231" s="87">
        <f>M232</f>
        <v>1112.0999999999999</v>
      </c>
    </row>
    <row r="232" spans="1:15" ht="18.75" customHeight="1" x14ac:dyDescent="0.2">
      <c r="B232" s="184" t="s">
        <v>171</v>
      </c>
      <c r="C232" s="185"/>
      <c r="D232" s="185"/>
      <c r="E232" s="185"/>
      <c r="F232" s="185"/>
      <c r="G232" s="185"/>
      <c r="H232" s="186"/>
      <c r="I232" s="15" t="str">
        <f>I233</f>
        <v>98 2 00 00120</v>
      </c>
      <c r="J232" s="40">
        <f>J233</f>
        <v>120</v>
      </c>
      <c r="K232" s="52" t="s">
        <v>172</v>
      </c>
      <c r="L232" s="2"/>
      <c r="M232" s="87">
        <f>M233</f>
        <v>1112.0999999999999</v>
      </c>
    </row>
    <row r="233" spans="1:15" s="6" customFormat="1" ht="42.75" customHeight="1" x14ac:dyDescent="0.2">
      <c r="A233"/>
      <c r="B233" s="148" t="s">
        <v>20</v>
      </c>
      <c r="C233" s="149"/>
      <c r="D233" s="149"/>
      <c r="E233" s="149"/>
      <c r="F233" s="149"/>
      <c r="G233" s="149"/>
      <c r="H233" s="149"/>
      <c r="I233" s="15" t="s">
        <v>89</v>
      </c>
      <c r="J233" s="40">
        <v>120</v>
      </c>
      <c r="K233" s="31" t="s">
        <v>21</v>
      </c>
      <c r="L233" s="2" t="e">
        <f>#REF!</f>
        <v>#REF!</v>
      </c>
      <c r="M233" s="87">
        <v>1112.0999999999999</v>
      </c>
    </row>
    <row r="234" spans="1:15" ht="29.25" customHeight="1" x14ac:dyDescent="0.2">
      <c r="B234" s="193" t="s">
        <v>221</v>
      </c>
      <c r="C234" s="194"/>
      <c r="D234" s="194"/>
      <c r="E234" s="194"/>
      <c r="F234" s="194"/>
      <c r="G234" s="194"/>
      <c r="H234" s="194"/>
      <c r="I234" s="17" t="s">
        <v>87</v>
      </c>
      <c r="J234" s="45"/>
      <c r="K234" s="31"/>
      <c r="L234" s="2" t="e">
        <f>L235</f>
        <v>#REF!</v>
      </c>
      <c r="M234" s="88">
        <f>M235</f>
        <v>6015.4</v>
      </c>
    </row>
    <row r="235" spans="1:15" ht="39.75" customHeight="1" x14ac:dyDescent="0.2">
      <c r="B235" s="189" t="s">
        <v>149</v>
      </c>
      <c r="C235" s="190"/>
      <c r="D235" s="190"/>
      <c r="E235" s="190"/>
      <c r="F235" s="190"/>
      <c r="G235" s="190"/>
      <c r="H235" s="190"/>
      <c r="I235" s="15" t="s">
        <v>86</v>
      </c>
      <c r="J235" s="45"/>
      <c r="K235" s="31"/>
      <c r="L235" s="2" t="e">
        <f>L237+#REF!+#REF!+#REF!+L241+#REF!+#REF!</f>
        <v>#REF!</v>
      </c>
      <c r="M235" s="87">
        <f>M237+M241+M244</f>
        <v>6015.4</v>
      </c>
    </row>
    <row r="236" spans="1:15" ht="39.75" customHeight="1" x14ac:dyDescent="0.2">
      <c r="B236" s="191" t="s">
        <v>161</v>
      </c>
      <c r="C236" s="192"/>
      <c r="D236" s="192"/>
      <c r="E236" s="192"/>
      <c r="F236" s="192"/>
      <c r="G236" s="192"/>
      <c r="H236" s="192"/>
      <c r="I236" s="15" t="str">
        <f>I237</f>
        <v>98 3 00 00120</v>
      </c>
      <c r="J236" s="45">
        <v>100</v>
      </c>
      <c r="K236" s="31"/>
      <c r="L236" s="2"/>
      <c r="M236" s="87">
        <f>M237</f>
        <v>4210</v>
      </c>
    </row>
    <row r="237" spans="1:15" ht="30" customHeight="1" x14ac:dyDescent="0.2">
      <c r="B237" s="145" t="s">
        <v>222</v>
      </c>
      <c r="C237" s="146"/>
      <c r="D237" s="146"/>
      <c r="E237" s="146"/>
      <c r="F237" s="146"/>
      <c r="G237" s="146"/>
      <c r="H237" s="146"/>
      <c r="I237" s="15" t="str">
        <f>I235</f>
        <v>98 3 00 00120</v>
      </c>
      <c r="J237" s="40">
        <f>J239</f>
        <v>120</v>
      </c>
      <c r="K237" s="31"/>
      <c r="L237" s="2">
        <f>L239</f>
        <v>1003</v>
      </c>
      <c r="M237" s="87">
        <f>M238</f>
        <v>4210</v>
      </c>
    </row>
    <row r="238" spans="1:15" ht="20.25" customHeight="1" x14ac:dyDescent="0.2">
      <c r="B238" s="184" t="s">
        <v>171</v>
      </c>
      <c r="C238" s="185"/>
      <c r="D238" s="185"/>
      <c r="E238" s="185"/>
      <c r="F238" s="185"/>
      <c r="G238" s="185"/>
      <c r="H238" s="186"/>
      <c r="I238" s="15" t="str">
        <f>I239</f>
        <v>98 3 00 00120</v>
      </c>
      <c r="J238" s="40">
        <v>120</v>
      </c>
      <c r="K238" s="52" t="s">
        <v>172</v>
      </c>
      <c r="L238" s="2"/>
      <c r="M238" s="87">
        <f>M239</f>
        <v>4210</v>
      </c>
    </row>
    <row r="239" spans="1:15" ht="37.5" customHeight="1" x14ac:dyDescent="0.2">
      <c r="B239" s="148" t="s">
        <v>20</v>
      </c>
      <c r="C239" s="149"/>
      <c r="D239" s="149"/>
      <c r="E239" s="149"/>
      <c r="F239" s="149"/>
      <c r="G239" s="149"/>
      <c r="H239" s="149"/>
      <c r="I239" s="15" t="str">
        <f>I235</f>
        <v>98 3 00 00120</v>
      </c>
      <c r="J239" s="40">
        <v>120</v>
      </c>
      <c r="K239" s="31" t="s">
        <v>21</v>
      </c>
      <c r="L239" s="2">
        <v>1003</v>
      </c>
      <c r="M239" s="87">
        <v>4210</v>
      </c>
    </row>
    <row r="240" spans="1:15" ht="27.75" customHeight="1" x14ac:dyDescent="0.2">
      <c r="B240" s="179" t="s">
        <v>209</v>
      </c>
      <c r="C240" s="146"/>
      <c r="D240" s="146"/>
      <c r="E240" s="146"/>
      <c r="F240" s="146"/>
      <c r="G240" s="146"/>
      <c r="H240" s="146"/>
      <c r="I240" s="15" t="str">
        <f>I241</f>
        <v>98 3 00 00120</v>
      </c>
      <c r="J240" s="40">
        <v>200</v>
      </c>
      <c r="K240" s="31"/>
      <c r="L240" s="2"/>
      <c r="M240" s="87">
        <f>M241</f>
        <v>1775.4</v>
      </c>
    </row>
    <row r="241" spans="2:15" ht="27" customHeight="1" x14ac:dyDescent="0.2">
      <c r="B241" s="148" t="s">
        <v>12</v>
      </c>
      <c r="C241" s="149"/>
      <c r="D241" s="149"/>
      <c r="E241" s="149"/>
      <c r="F241" s="149"/>
      <c r="G241" s="149"/>
      <c r="H241" s="149"/>
      <c r="I241" s="15" t="str">
        <f>I235</f>
        <v>98 3 00 00120</v>
      </c>
      <c r="J241" s="40">
        <f>J243</f>
        <v>240</v>
      </c>
      <c r="K241" s="31"/>
      <c r="L241" s="2">
        <f>L247</f>
        <v>392.8</v>
      </c>
      <c r="M241" s="87">
        <f>M243</f>
        <v>1775.4</v>
      </c>
    </row>
    <row r="242" spans="2:15" ht="22.5" customHeight="1" x14ac:dyDescent="0.2">
      <c r="B242" s="165" t="s">
        <v>171</v>
      </c>
      <c r="C242" s="166"/>
      <c r="D242" s="166"/>
      <c r="E242" s="166"/>
      <c r="F242" s="166"/>
      <c r="G242" s="166"/>
      <c r="H242" s="167"/>
      <c r="I242" s="15" t="str">
        <f>I243</f>
        <v>98 3 00 00120</v>
      </c>
      <c r="J242" s="40">
        <f>J243</f>
        <v>240</v>
      </c>
      <c r="K242" s="52" t="s">
        <v>172</v>
      </c>
      <c r="L242" s="2"/>
      <c r="M242" s="87">
        <f>M243</f>
        <v>1775.4</v>
      </c>
    </row>
    <row r="243" spans="2:15" ht="42" customHeight="1" x14ac:dyDescent="0.2">
      <c r="B243" s="148" t="s">
        <v>20</v>
      </c>
      <c r="C243" s="149"/>
      <c r="D243" s="149"/>
      <c r="E243" s="149"/>
      <c r="F243" s="149"/>
      <c r="G243" s="149"/>
      <c r="H243" s="149"/>
      <c r="I243" s="15" t="str">
        <f>I235</f>
        <v>98 3 00 00120</v>
      </c>
      <c r="J243" s="40">
        <v>240</v>
      </c>
      <c r="K243" s="31" t="s">
        <v>21</v>
      </c>
      <c r="L243" s="2">
        <v>392.8</v>
      </c>
      <c r="M243" s="87">
        <v>1775.4</v>
      </c>
    </row>
    <row r="244" spans="2:15" ht="21" customHeight="1" x14ac:dyDescent="0.2">
      <c r="B244" s="165" t="s">
        <v>157</v>
      </c>
      <c r="C244" s="166"/>
      <c r="D244" s="166"/>
      <c r="E244" s="166"/>
      <c r="F244" s="166"/>
      <c r="G244" s="166"/>
      <c r="H244" s="167"/>
      <c r="I244" s="15" t="str">
        <f>I245</f>
        <v>98 3 00 00120</v>
      </c>
      <c r="J244" s="40">
        <v>800</v>
      </c>
      <c r="K244" s="31"/>
      <c r="L244" s="2"/>
      <c r="M244" s="87">
        <f>M245</f>
        <v>30</v>
      </c>
    </row>
    <row r="245" spans="2:15" ht="24" customHeight="1" x14ac:dyDescent="0.2">
      <c r="B245" s="176" t="s">
        <v>42</v>
      </c>
      <c r="C245" s="149"/>
      <c r="D245" s="149"/>
      <c r="E245" s="149"/>
      <c r="F245" s="149"/>
      <c r="G245" s="149"/>
      <c r="H245" s="149"/>
      <c r="I245" s="15" t="s">
        <v>86</v>
      </c>
      <c r="J245" s="45">
        <v>850</v>
      </c>
      <c r="K245" s="31"/>
      <c r="L245" s="2">
        <v>392.8</v>
      </c>
      <c r="M245" s="87">
        <f>M246</f>
        <v>30</v>
      </c>
    </row>
    <row r="246" spans="2:15" ht="24" customHeight="1" x14ac:dyDescent="0.2">
      <c r="B246" s="165" t="s">
        <v>171</v>
      </c>
      <c r="C246" s="166"/>
      <c r="D246" s="166"/>
      <c r="E246" s="166"/>
      <c r="F246" s="166"/>
      <c r="G246" s="166"/>
      <c r="H246" s="167"/>
      <c r="I246" s="15" t="s">
        <v>86</v>
      </c>
      <c r="J246" s="45">
        <f>J247</f>
        <v>850</v>
      </c>
      <c r="K246" s="52" t="s">
        <v>172</v>
      </c>
      <c r="L246" s="2"/>
      <c r="M246" s="87">
        <f>M247</f>
        <v>30</v>
      </c>
    </row>
    <row r="247" spans="2:15" ht="42" customHeight="1" thickBot="1" x14ac:dyDescent="0.25">
      <c r="B247" s="148" t="s">
        <v>20</v>
      </c>
      <c r="C247" s="149"/>
      <c r="D247" s="149"/>
      <c r="E247" s="149"/>
      <c r="F247" s="149"/>
      <c r="G247" s="149"/>
      <c r="H247" s="149"/>
      <c r="I247" s="15" t="s">
        <v>86</v>
      </c>
      <c r="J247" s="45">
        <v>850</v>
      </c>
      <c r="K247" s="31" t="s">
        <v>21</v>
      </c>
      <c r="L247" s="2">
        <v>392.8</v>
      </c>
      <c r="M247" s="87">
        <v>30</v>
      </c>
    </row>
    <row r="248" spans="2:15" ht="24" customHeight="1" thickBot="1" x14ac:dyDescent="0.25">
      <c r="B248" s="248" t="s">
        <v>2</v>
      </c>
      <c r="C248" s="249"/>
      <c r="D248" s="249"/>
      <c r="E248" s="249"/>
      <c r="F248" s="249"/>
      <c r="G248" s="249"/>
      <c r="H248" s="249"/>
      <c r="I248" s="25" t="s">
        <v>97</v>
      </c>
      <c r="J248" s="46"/>
      <c r="K248" s="37"/>
      <c r="L248" s="26" t="e">
        <f>L249+L254+L259+L274+#REF!+L322+L327+#REF!+#REF!+#REF!</f>
        <v>#REF!</v>
      </c>
      <c r="M248" s="115">
        <f>M249+M254+M259+M264+M269+M274+M279+M284+M289+M294+M303+M308+M313+M318+M323+M328+M333+M338</f>
        <v>2674.2</v>
      </c>
      <c r="O248" s="133"/>
    </row>
    <row r="249" spans="2:15" ht="63.75" customHeight="1" x14ac:dyDescent="0.2">
      <c r="B249" s="246" t="s">
        <v>236</v>
      </c>
      <c r="C249" s="247"/>
      <c r="D249" s="247"/>
      <c r="E249" s="247"/>
      <c r="F249" s="247"/>
      <c r="G249" s="247"/>
      <c r="H249" s="247"/>
      <c r="I249" s="8" t="str">
        <f>I251</f>
        <v>99 9 00 00910</v>
      </c>
      <c r="J249" s="40"/>
      <c r="K249" s="34"/>
      <c r="L249" s="2">
        <f>L251</f>
        <v>11</v>
      </c>
      <c r="M249" s="88">
        <f>M251</f>
        <v>36.799999999999997</v>
      </c>
    </row>
    <row r="250" spans="2:15" ht="17.25" customHeight="1" x14ac:dyDescent="0.2">
      <c r="B250" s="176" t="s">
        <v>176</v>
      </c>
      <c r="C250" s="149"/>
      <c r="D250" s="149"/>
      <c r="E250" s="149"/>
      <c r="F250" s="149"/>
      <c r="G250" s="149"/>
      <c r="H250" s="149"/>
      <c r="I250" s="32" t="str">
        <f>I251</f>
        <v>99 9 00 00910</v>
      </c>
      <c r="J250" s="40">
        <v>500</v>
      </c>
      <c r="K250" s="34"/>
      <c r="L250" s="2"/>
      <c r="M250" s="87">
        <f>M251</f>
        <v>36.799999999999997</v>
      </c>
    </row>
    <row r="251" spans="2:15" ht="23.25" customHeight="1" x14ac:dyDescent="0.2">
      <c r="B251" s="176" t="s">
        <v>22</v>
      </c>
      <c r="C251" s="149"/>
      <c r="D251" s="149"/>
      <c r="E251" s="149"/>
      <c r="F251" s="149"/>
      <c r="G251" s="149"/>
      <c r="H251" s="149"/>
      <c r="I251" s="7" t="str">
        <f>I253</f>
        <v>99 9 00 00910</v>
      </c>
      <c r="J251" s="40">
        <v>540</v>
      </c>
      <c r="K251" s="31"/>
      <c r="L251" s="2">
        <f>L253</f>
        <v>11</v>
      </c>
      <c r="M251" s="87">
        <f>M253</f>
        <v>36.799999999999997</v>
      </c>
    </row>
    <row r="252" spans="2:15" ht="23.25" customHeight="1" x14ac:dyDescent="0.2">
      <c r="B252" s="165" t="s">
        <v>171</v>
      </c>
      <c r="C252" s="166"/>
      <c r="D252" s="166"/>
      <c r="E252" s="166"/>
      <c r="F252" s="166"/>
      <c r="G252" s="166"/>
      <c r="H252" s="167"/>
      <c r="I252" s="10" t="s">
        <v>226</v>
      </c>
      <c r="J252" s="40">
        <v>540</v>
      </c>
      <c r="K252" s="52" t="s">
        <v>172</v>
      </c>
      <c r="L252" s="2"/>
      <c r="M252" s="87">
        <f>M253</f>
        <v>36.799999999999997</v>
      </c>
    </row>
    <row r="253" spans="2:15" ht="45" customHeight="1" x14ac:dyDescent="0.2">
      <c r="B253" s="176" t="s">
        <v>20</v>
      </c>
      <c r="C253" s="149"/>
      <c r="D253" s="149"/>
      <c r="E253" s="149"/>
      <c r="F253" s="149"/>
      <c r="G253" s="149"/>
      <c r="H253" s="149"/>
      <c r="I253" s="10" t="s">
        <v>226</v>
      </c>
      <c r="J253" s="40">
        <v>540</v>
      </c>
      <c r="K253" s="31" t="s">
        <v>21</v>
      </c>
      <c r="L253" s="2">
        <v>11</v>
      </c>
      <c r="M253" s="87">
        <v>36.799999999999997</v>
      </c>
    </row>
    <row r="254" spans="2:15" ht="57" customHeight="1" x14ac:dyDescent="0.2">
      <c r="B254" s="246" t="s">
        <v>237</v>
      </c>
      <c r="C254" s="247"/>
      <c r="D254" s="247"/>
      <c r="E254" s="247"/>
      <c r="F254" s="247"/>
      <c r="G254" s="247"/>
      <c r="H254" s="247"/>
      <c r="I254" s="8" t="str">
        <f>I256</f>
        <v>99 9 00 00870</v>
      </c>
      <c r="J254" s="45"/>
      <c r="K254" s="31"/>
      <c r="L254" s="2">
        <f>L256</f>
        <v>42</v>
      </c>
      <c r="M254" s="88">
        <f>M256</f>
        <v>138.4</v>
      </c>
    </row>
    <row r="255" spans="2:15" ht="18.75" customHeight="1" x14ac:dyDescent="0.2">
      <c r="B255" s="176" t="s">
        <v>176</v>
      </c>
      <c r="C255" s="149"/>
      <c r="D255" s="149"/>
      <c r="E255" s="149"/>
      <c r="F255" s="149"/>
      <c r="G255" s="149"/>
      <c r="H255" s="149"/>
      <c r="I255" s="32" t="str">
        <f>I256</f>
        <v>99 9 00 00870</v>
      </c>
      <c r="J255" s="45">
        <v>500</v>
      </c>
      <c r="K255" s="31"/>
      <c r="L255" s="2"/>
      <c r="M255" s="87">
        <f>M256</f>
        <v>138.4</v>
      </c>
    </row>
    <row r="256" spans="2:15" ht="22.5" customHeight="1" x14ac:dyDescent="0.2">
      <c r="B256" s="176" t="s">
        <v>22</v>
      </c>
      <c r="C256" s="149"/>
      <c r="D256" s="149"/>
      <c r="E256" s="149"/>
      <c r="F256" s="149"/>
      <c r="G256" s="149"/>
      <c r="H256" s="149"/>
      <c r="I256" s="7" t="str">
        <f>I258</f>
        <v>99 9 00 00870</v>
      </c>
      <c r="J256" s="40">
        <v>540</v>
      </c>
      <c r="K256" s="31"/>
      <c r="L256" s="2">
        <f>L258</f>
        <v>42</v>
      </c>
      <c r="M256" s="87">
        <f>M258</f>
        <v>138.4</v>
      </c>
    </row>
    <row r="257" spans="2:13" ht="22.5" customHeight="1" x14ac:dyDescent="0.2">
      <c r="B257" s="165" t="s">
        <v>171</v>
      </c>
      <c r="C257" s="166"/>
      <c r="D257" s="166"/>
      <c r="E257" s="166"/>
      <c r="F257" s="166"/>
      <c r="G257" s="166"/>
      <c r="H257" s="167"/>
      <c r="I257" s="7" t="str">
        <f>I258</f>
        <v>99 9 00 00870</v>
      </c>
      <c r="J257" s="40">
        <f>J258</f>
        <v>540</v>
      </c>
      <c r="K257" s="52" t="s">
        <v>172</v>
      </c>
      <c r="L257" s="2"/>
      <c r="M257" s="87">
        <f>M258</f>
        <v>138.4</v>
      </c>
    </row>
    <row r="258" spans="2:13" ht="41.25" customHeight="1" x14ac:dyDescent="0.2">
      <c r="B258" s="176" t="s">
        <v>20</v>
      </c>
      <c r="C258" s="149"/>
      <c r="D258" s="149"/>
      <c r="E258" s="149"/>
      <c r="F258" s="149"/>
      <c r="G258" s="149"/>
      <c r="H258" s="149"/>
      <c r="I258" s="10" t="s">
        <v>227</v>
      </c>
      <c r="J258" s="40">
        <v>540</v>
      </c>
      <c r="K258" s="31" t="s">
        <v>21</v>
      </c>
      <c r="L258" s="2">
        <v>42</v>
      </c>
      <c r="M258" s="87">
        <v>138.4</v>
      </c>
    </row>
    <row r="259" spans="2:13" ht="52.5" customHeight="1" x14ac:dyDescent="0.2">
      <c r="B259" s="220" t="s">
        <v>108</v>
      </c>
      <c r="C259" s="221"/>
      <c r="D259" s="221"/>
      <c r="E259" s="221"/>
      <c r="F259" s="221"/>
      <c r="G259" s="221"/>
      <c r="H259" s="221"/>
      <c r="I259" s="8" t="str">
        <f>I261</f>
        <v xml:space="preserve">99 9 00 00830 </v>
      </c>
      <c r="J259" s="45"/>
      <c r="K259" s="31"/>
      <c r="L259" s="2">
        <f>L261</f>
        <v>86</v>
      </c>
      <c r="M259" s="88">
        <f>M261</f>
        <v>136</v>
      </c>
    </row>
    <row r="260" spans="2:13" ht="20.25" customHeight="1" x14ac:dyDescent="0.2">
      <c r="B260" s="176" t="s">
        <v>176</v>
      </c>
      <c r="C260" s="149"/>
      <c r="D260" s="149"/>
      <c r="E260" s="149"/>
      <c r="F260" s="149"/>
      <c r="G260" s="149"/>
      <c r="H260" s="149"/>
      <c r="I260" s="8" t="str">
        <f>I261</f>
        <v xml:space="preserve">99 9 00 00830 </v>
      </c>
      <c r="J260" s="45">
        <v>500</v>
      </c>
      <c r="K260" s="31"/>
      <c r="L260" s="2"/>
      <c r="M260" s="88">
        <f>M261</f>
        <v>136</v>
      </c>
    </row>
    <row r="261" spans="2:13" ht="18" customHeight="1" x14ac:dyDescent="0.2">
      <c r="B261" s="176" t="s">
        <v>22</v>
      </c>
      <c r="C261" s="149"/>
      <c r="D261" s="149"/>
      <c r="E261" s="149"/>
      <c r="F261" s="149"/>
      <c r="G261" s="149"/>
      <c r="H261" s="149"/>
      <c r="I261" s="7" t="str">
        <f>I263</f>
        <v xml:space="preserve">99 9 00 00830 </v>
      </c>
      <c r="J261" s="40">
        <v>540</v>
      </c>
      <c r="K261" s="31"/>
      <c r="L261" s="2">
        <f>L263</f>
        <v>86</v>
      </c>
      <c r="M261" s="87">
        <f>M263</f>
        <v>136</v>
      </c>
    </row>
    <row r="262" spans="2:13" ht="18" customHeight="1" x14ac:dyDescent="0.2">
      <c r="B262" s="165" t="s">
        <v>171</v>
      </c>
      <c r="C262" s="166"/>
      <c r="D262" s="166"/>
      <c r="E262" s="166"/>
      <c r="F262" s="166"/>
      <c r="G262" s="166"/>
      <c r="H262" s="167"/>
      <c r="I262" s="7" t="str">
        <f>I263</f>
        <v xml:space="preserve">99 9 00 00830 </v>
      </c>
      <c r="J262" s="40">
        <f>J263</f>
        <v>540</v>
      </c>
      <c r="K262" s="52" t="s">
        <v>172</v>
      </c>
      <c r="L262" s="2"/>
      <c r="M262" s="87">
        <f>M263</f>
        <v>136</v>
      </c>
    </row>
    <row r="263" spans="2:13" ht="41.25" customHeight="1" x14ac:dyDescent="0.2">
      <c r="B263" s="176" t="s">
        <v>20</v>
      </c>
      <c r="C263" s="149"/>
      <c r="D263" s="149"/>
      <c r="E263" s="149"/>
      <c r="F263" s="149"/>
      <c r="G263" s="149"/>
      <c r="H263" s="149"/>
      <c r="I263" s="10" t="s">
        <v>98</v>
      </c>
      <c r="J263" s="40">
        <v>540</v>
      </c>
      <c r="K263" s="31" t="s">
        <v>21</v>
      </c>
      <c r="L263" s="2">
        <v>86</v>
      </c>
      <c r="M263" s="87">
        <v>136</v>
      </c>
    </row>
    <row r="264" spans="2:13" ht="52.5" customHeight="1" x14ac:dyDescent="0.2">
      <c r="B264" s="235" t="s">
        <v>238</v>
      </c>
      <c r="C264" s="236"/>
      <c r="D264" s="236"/>
      <c r="E264" s="236"/>
      <c r="F264" s="236"/>
      <c r="G264" s="236"/>
      <c r="H264" s="236"/>
      <c r="I264" s="8" t="str">
        <f>I266</f>
        <v xml:space="preserve">99 9 00 00840 </v>
      </c>
      <c r="J264" s="47"/>
      <c r="K264" s="38"/>
      <c r="L264" s="4">
        <f>L266</f>
        <v>11</v>
      </c>
      <c r="M264" s="49">
        <f>M266</f>
        <v>58.8</v>
      </c>
    </row>
    <row r="265" spans="2:13" ht="19.5" customHeight="1" x14ac:dyDescent="0.2">
      <c r="B265" s="176" t="s">
        <v>176</v>
      </c>
      <c r="C265" s="149"/>
      <c r="D265" s="149"/>
      <c r="E265" s="149"/>
      <c r="F265" s="149"/>
      <c r="G265" s="149"/>
      <c r="H265" s="149"/>
      <c r="I265" s="32" t="str">
        <f>I266</f>
        <v xml:space="preserve">99 9 00 00840 </v>
      </c>
      <c r="J265" s="45">
        <v>500</v>
      </c>
      <c r="K265" s="31"/>
      <c r="L265" s="2"/>
      <c r="M265" s="50">
        <f>M266</f>
        <v>58.8</v>
      </c>
    </row>
    <row r="266" spans="2:13" ht="18.75" customHeight="1" x14ac:dyDescent="0.2">
      <c r="B266" s="218" t="s">
        <v>22</v>
      </c>
      <c r="C266" s="219"/>
      <c r="D266" s="219"/>
      <c r="E266" s="219"/>
      <c r="F266" s="219"/>
      <c r="G266" s="219"/>
      <c r="H266" s="219"/>
      <c r="I266" s="7" t="str">
        <f>I268</f>
        <v xml:space="preserve">99 9 00 00840 </v>
      </c>
      <c r="J266" s="40">
        <v>540</v>
      </c>
      <c r="K266" s="31"/>
      <c r="L266" s="2">
        <f>L268</f>
        <v>11</v>
      </c>
      <c r="M266" s="50">
        <f>M268</f>
        <v>58.8</v>
      </c>
    </row>
    <row r="267" spans="2:13" ht="18.75" customHeight="1" x14ac:dyDescent="0.2">
      <c r="B267" s="165" t="s">
        <v>171</v>
      </c>
      <c r="C267" s="166"/>
      <c r="D267" s="166"/>
      <c r="E267" s="166"/>
      <c r="F267" s="166"/>
      <c r="G267" s="166"/>
      <c r="H267" s="167"/>
      <c r="I267" s="7" t="str">
        <f>I268</f>
        <v xml:space="preserve">99 9 00 00840 </v>
      </c>
      <c r="J267" s="40">
        <f>J268</f>
        <v>540</v>
      </c>
      <c r="K267" s="52" t="s">
        <v>172</v>
      </c>
      <c r="L267" s="2"/>
      <c r="M267" s="50">
        <f>M268</f>
        <v>58.8</v>
      </c>
    </row>
    <row r="268" spans="2:13" ht="41.25" customHeight="1" x14ac:dyDescent="0.2">
      <c r="B268" s="218" t="s">
        <v>20</v>
      </c>
      <c r="C268" s="219"/>
      <c r="D268" s="219"/>
      <c r="E268" s="219"/>
      <c r="F268" s="219"/>
      <c r="G268" s="219"/>
      <c r="H268" s="219"/>
      <c r="I268" s="10" t="s">
        <v>100</v>
      </c>
      <c r="J268" s="40">
        <v>540</v>
      </c>
      <c r="K268" s="31" t="s">
        <v>21</v>
      </c>
      <c r="L268" s="2">
        <v>11</v>
      </c>
      <c r="M268" s="50">
        <v>58.8</v>
      </c>
    </row>
    <row r="269" spans="2:13" ht="54" customHeight="1" x14ac:dyDescent="0.2">
      <c r="B269" s="220" t="s">
        <v>177</v>
      </c>
      <c r="C269" s="221"/>
      <c r="D269" s="221"/>
      <c r="E269" s="221"/>
      <c r="F269" s="221"/>
      <c r="G269" s="221"/>
      <c r="H269" s="221"/>
      <c r="I269" s="8" t="str">
        <f>I271</f>
        <v>99 9 00 00850</v>
      </c>
      <c r="J269" s="45"/>
      <c r="K269" s="31"/>
      <c r="L269" s="2"/>
      <c r="M269" s="49">
        <f>M271</f>
        <v>61.4</v>
      </c>
    </row>
    <row r="270" spans="2:13" ht="17.25" customHeight="1" x14ac:dyDescent="0.2">
      <c r="B270" s="176" t="s">
        <v>176</v>
      </c>
      <c r="C270" s="149"/>
      <c r="D270" s="149"/>
      <c r="E270" s="149"/>
      <c r="F270" s="149"/>
      <c r="G270" s="149"/>
      <c r="H270" s="149"/>
      <c r="I270" s="32" t="str">
        <f>I271</f>
        <v>99 9 00 00850</v>
      </c>
      <c r="J270" s="45">
        <v>500</v>
      </c>
      <c r="K270" s="31"/>
      <c r="L270" s="2"/>
      <c r="M270" s="50">
        <f>M271</f>
        <v>61.4</v>
      </c>
    </row>
    <row r="271" spans="2:13" ht="18.75" customHeight="1" x14ac:dyDescent="0.2">
      <c r="B271" s="176" t="s">
        <v>22</v>
      </c>
      <c r="C271" s="149"/>
      <c r="D271" s="149"/>
      <c r="E271" s="149"/>
      <c r="F271" s="149"/>
      <c r="G271" s="149"/>
      <c r="H271" s="149"/>
      <c r="I271" s="10" t="str">
        <f>I273</f>
        <v>99 9 00 00850</v>
      </c>
      <c r="J271" s="40">
        <v>540</v>
      </c>
      <c r="K271" s="31"/>
      <c r="L271" s="2"/>
      <c r="M271" s="50">
        <f>M273</f>
        <v>61.4</v>
      </c>
    </row>
    <row r="272" spans="2:13" ht="16.5" customHeight="1" x14ac:dyDescent="0.2">
      <c r="B272" s="165" t="s">
        <v>171</v>
      </c>
      <c r="C272" s="166"/>
      <c r="D272" s="166"/>
      <c r="E272" s="166"/>
      <c r="F272" s="166"/>
      <c r="G272" s="166"/>
      <c r="H272" s="167"/>
      <c r="I272" s="10" t="str">
        <f>I273</f>
        <v>99 9 00 00850</v>
      </c>
      <c r="J272" s="40">
        <f>J273</f>
        <v>540</v>
      </c>
      <c r="K272" s="52" t="s">
        <v>172</v>
      </c>
      <c r="L272" s="2"/>
      <c r="M272" s="50">
        <f>M273</f>
        <v>61.4</v>
      </c>
    </row>
    <row r="273" spans="2:13" ht="45" customHeight="1" x14ac:dyDescent="0.2">
      <c r="B273" s="176" t="s">
        <v>20</v>
      </c>
      <c r="C273" s="149"/>
      <c r="D273" s="149"/>
      <c r="E273" s="149"/>
      <c r="F273" s="149"/>
      <c r="G273" s="149"/>
      <c r="H273" s="149"/>
      <c r="I273" s="10" t="s">
        <v>99</v>
      </c>
      <c r="J273" s="40">
        <v>540</v>
      </c>
      <c r="K273" s="31" t="s">
        <v>21</v>
      </c>
      <c r="L273" s="2"/>
      <c r="M273" s="50">
        <v>61.4</v>
      </c>
    </row>
    <row r="274" spans="2:13" ht="28.5" customHeight="1" x14ac:dyDescent="0.2">
      <c r="B274" s="239" t="s">
        <v>109</v>
      </c>
      <c r="C274" s="240"/>
      <c r="D274" s="240"/>
      <c r="E274" s="240"/>
      <c r="F274" s="240"/>
      <c r="G274" s="240"/>
      <c r="H274" s="240"/>
      <c r="I274" s="12" t="str">
        <f>I276</f>
        <v xml:space="preserve">99 9 00 01010 </v>
      </c>
      <c r="J274" s="45"/>
      <c r="K274" s="31"/>
      <c r="L274" s="2">
        <f>L276</f>
        <v>10</v>
      </c>
      <c r="M274" s="88">
        <f>M276</f>
        <v>75</v>
      </c>
    </row>
    <row r="275" spans="2:13" ht="19.5" customHeight="1" x14ac:dyDescent="0.2">
      <c r="B275" s="237" t="s">
        <v>157</v>
      </c>
      <c r="C275" s="215"/>
      <c r="D275" s="215"/>
      <c r="E275" s="215"/>
      <c r="F275" s="215"/>
      <c r="G275" s="215"/>
      <c r="H275" s="238"/>
      <c r="I275" s="56" t="str">
        <f>I276</f>
        <v xml:space="preserve">99 9 00 01010 </v>
      </c>
      <c r="J275" s="45">
        <v>800</v>
      </c>
      <c r="K275" s="31"/>
      <c r="L275" s="2"/>
      <c r="M275" s="87">
        <f>M276</f>
        <v>75</v>
      </c>
    </row>
    <row r="276" spans="2:13" ht="15" customHeight="1" x14ac:dyDescent="0.2">
      <c r="B276" s="176" t="s">
        <v>24</v>
      </c>
      <c r="C276" s="149"/>
      <c r="D276" s="149"/>
      <c r="E276" s="149"/>
      <c r="F276" s="149"/>
      <c r="G276" s="149"/>
      <c r="H276" s="149"/>
      <c r="I276" s="14" t="str">
        <f>I278</f>
        <v xml:space="preserve">99 9 00 01010 </v>
      </c>
      <c r="J276" s="40">
        <v>870</v>
      </c>
      <c r="K276" s="31"/>
      <c r="L276" s="2">
        <f>L278</f>
        <v>10</v>
      </c>
      <c r="M276" s="87">
        <f>M278</f>
        <v>75</v>
      </c>
    </row>
    <row r="277" spans="2:13" ht="13.5" customHeight="1" x14ac:dyDescent="0.2">
      <c r="B277" s="165" t="s">
        <v>171</v>
      </c>
      <c r="C277" s="166"/>
      <c r="D277" s="166"/>
      <c r="E277" s="166"/>
      <c r="F277" s="166"/>
      <c r="G277" s="166"/>
      <c r="H277" s="167"/>
      <c r="I277" s="14" t="str">
        <f>I278</f>
        <v xml:space="preserve">99 9 00 01010 </v>
      </c>
      <c r="J277" s="40">
        <f>J278</f>
        <v>870</v>
      </c>
      <c r="K277" s="52" t="s">
        <v>172</v>
      </c>
      <c r="L277" s="2"/>
      <c r="M277" s="87">
        <f>M278</f>
        <v>75</v>
      </c>
    </row>
    <row r="278" spans="2:13" ht="16.5" customHeight="1" x14ac:dyDescent="0.2">
      <c r="B278" s="176" t="s">
        <v>23</v>
      </c>
      <c r="C278" s="149"/>
      <c r="D278" s="149"/>
      <c r="E278" s="149"/>
      <c r="F278" s="149"/>
      <c r="G278" s="149"/>
      <c r="H278" s="149"/>
      <c r="I278" s="30" t="s">
        <v>101</v>
      </c>
      <c r="J278" s="40">
        <v>870</v>
      </c>
      <c r="K278" s="31" t="s">
        <v>25</v>
      </c>
      <c r="L278" s="2">
        <v>10</v>
      </c>
      <c r="M278" s="87">
        <v>75</v>
      </c>
    </row>
    <row r="279" spans="2:13" ht="31.5" customHeight="1" x14ac:dyDescent="0.2">
      <c r="B279" s="235" t="s">
        <v>110</v>
      </c>
      <c r="C279" s="236"/>
      <c r="D279" s="236"/>
      <c r="E279" s="236"/>
      <c r="F279" s="236"/>
      <c r="G279" s="236"/>
      <c r="H279" s="236"/>
      <c r="I279" s="8" t="str">
        <f>I281</f>
        <v xml:space="preserve">99 9 00 01020 </v>
      </c>
      <c r="J279" s="45"/>
      <c r="K279" s="31"/>
      <c r="L279" s="2">
        <f>L281</f>
        <v>20</v>
      </c>
      <c r="M279" s="88">
        <f>M281</f>
        <v>40</v>
      </c>
    </row>
    <row r="280" spans="2:13" ht="19.5" customHeight="1" x14ac:dyDescent="0.2">
      <c r="B280" s="237" t="s">
        <v>157</v>
      </c>
      <c r="C280" s="215"/>
      <c r="D280" s="215"/>
      <c r="E280" s="215"/>
      <c r="F280" s="215"/>
      <c r="G280" s="215"/>
      <c r="H280" s="238"/>
      <c r="I280" s="32" t="str">
        <f>I281</f>
        <v xml:space="preserve">99 9 00 01020 </v>
      </c>
      <c r="J280" s="45">
        <v>800</v>
      </c>
      <c r="K280" s="31"/>
      <c r="L280" s="2"/>
      <c r="M280" s="87">
        <f>M281</f>
        <v>40</v>
      </c>
    </row>
    <row r="281" spans="2:13" ht="21" customHeight="1" x14ac:dyDescent="0.2">
      <c r="B281" s="214" t="s">
        <v>178</v>
      </c>
      <c r="C281" s="215"/>
      <c r="D281" s="215"/>
      <c r="E281" s="215"/>
      <c r="F281" s="215"/>
      <c r="G281" s="215"/>
      <c r="H281" s="215"/>
      <c r="I281" s="7" t="str">
        <f>I283</f>
        <v xml:space="preserve">99 9 00 01020 </v>
      </c>
      <c r="J281" s="40">
        <v>830</v>
      </c>
      <c r="K281" s="31"/>
      <c r="L281" s="2">
        <f>L283</f>
        <v>20</v>
      </c>
      <c r="M281" s="87">
        <f>M283</f>
        <v>40</v>
      </c>
    </row>
    <row r="282" spans="2:13" ht="15" customHeight="1" x14ac:dyDescent="0.2">
      <c r="B282" s="165" t="s">
        <v>171</v>
      </c>
      <c r="C282" s="166"/>
      <c r="D282" s="166"/>
      <c r="E282" s="166"/>
      <c r="F282" s="166"/>
      <c r="G282" s="166"/>
      <c r="H282" s="167"/>
      <c r="I282" s="7" t="str">
        <f>I283</f>
        <v xml:space="preserve">99 9 00 01020 </v>
      </c>
      <c r="J282" s="40">
        <f>J283</f>
        <v>830</v>
      </c>
      <c r="K282" s="52" t="s">
        <v>172</v>
      </c>
      <c r="L282" s="2"/>
      <c r="M282" s="87"/>
    </row>
    <row r="283" spans="2:13" x14ac:dyDescent="0.2">
      <c r="B283" s="212" t="s">
        <v>30</v>
      </c>
      <c r="C283" s="213"/>
      <c r="D283" s="213"/>
      <c r="E283" s="213"/>
      <c r="F283" s="213"/>
      <c r="G283" s="213"/>
      <c r="H283" s="213"/>
      <c r="I283" s="10" t="s">
        <v>102</v>
      </c>
      <c r="J283" s="40">
        <v>830</v>
      </c>
      <c r="K283" s="31" t="s">
        <v>29</v>
      </c>
      <c r="L283" s="2">
        <v>20</v>
      </c>
      <c r="M283" s="87">
        <v>40</v>
      </c>
    </row>
    <row r="284" spans="2:13" ht="42" customHeight="1" x14ac:dyDescent="0.2">
      <c r="B284" s="220" t="s">
        <v>144</v>
      </c>
      <c r="C284" s="221"/>
      <c r="D284" s="221"/>
      <c r="E284" s="221"/>
      <c r="F284" s="221"/>
      <c r="G284" s="221"/>
      <c r="H284" s="221"/>
      <c r="I284" s="8" t="str">
        <f>I286</f>
        <v>99 9 00 01030</v>
      </c>
      <c r="J284" s="45"/>
      <c r="K284" s="31"/>
      <c r="L284" s="2">
        <f>L286</f>
        <v>20</v>
      </c>
      <c r="M284" s="88">
        <f>M286</f>
        <v>50</v>
      </c>
    </row>
    <row r="285" spans="2:13" ht="30" customHeight="1" x14ac:dyDescent="0.2">
      <c r="B285" s="171" t="s">
        <v>233</v>
      </c>
      <c r="C285" s="172"/>
      <c r="D285" s="172"/>
      <c r="E285" s="172"/>
      <c r="F285" s="172"/>
      <c r="G285" s="172"/>
      <c r="H285" s="173"/>
      <c r="I285" s="10" t="s">
        <v>143</v>
      </c>
      <c r="J285" s="40">
        <v>200</v>
      </c>
      <c r="K285" s="31"/>
      <c r="L285" s="2"/>
      <c r="M285" s="87">
        <f>M284</f>
        <v>50</v>
      </c>
    </row>
    <row r="286" spans="2:13" ht="27" customHeight="1" x14ac:dyDescent="0.2">
      <c r="B286" s="171" t="s">
        <v>232</v>
      </c>
      <c r="C286" s="172"/>
      <c r="D286" s="172"/>
      <c r="E286" s="172"/>
      <c r="F286" s="172"/>
      <c r="G286" s="172"/>
      <c r="H286" s="173"/>
      <c r="I286" s="7" t="str">
        <f>I288</f>
        <v>99 9 00 01030</v>
      </c>
      <c r="J286" s="40">
        <f>J288</f>
        <v>240</v>
      </c>
      <c r="K286" s="31"/>
      <c r="L286" s="2">
        <f>L288</f>
        <v>20</v>
      </c>
      <c r="M286" s="87">
        <f>M288</f>
        <v>50</v>
      </c>
    </row>
    <row r="287" spans="2:13" ht="18.75" customHeight="1" x14ac:dyDescent="0.2">
      <c r="B287" s="165" t="s">
        <v>171</v>
      </c>
      <c r="C287" s="166"/>
      <c r="D287" s="166"/>
      <c r="E287" s="166"/>
      <c r="F287" s="166"/>
      <c r="G287" s="166"/>
      <c r="H287" s="167"/>
      <c r="I287" s="10" t="s">
        <v>143</v>
      </c>
      <c r="J287" s="40">
        <v>240</v>
      </c>
      <c r="K287" s="52" t="s">
        <v>172</v>
      </c>
      <c r="L287" s="2"/>
      <c r="M287" s="87">
        <f>M288</f>
        <v>50</v>
      </c>
    </row>
    <row r="288" spans="2:13" ht="15.75" customHeight="1" x14ac:dyDescent="0.2">
      <c r="B288" s="176" t="s">
        <v>30</v>
      </c>
      <c r="C288" s="149"/>
      <c r="D288" s="149"/>
      <c r="E288" s="149"/>
      <c r="F288" s="149"/>
      <c r="G288" s="149"/>
      <c r="H288" s="149"/>
      <c r="I288" s="10" t="s">
        <v>143</v>
      </c>
      <c r="J288" s="40">
        <v>240</v>
      </c>
      <c r="K288" s="31" t="s">
        <v>29</v>
      </c>
      <c r="L288" s="2">
        <v>20</v>
      </c>
      <c r="M288" s="87">
        <v>50</v>
      </c>
    </row>
    <row r="289" spans="2:13" ht="32.25" customHeight="1" x14ac:dyDescent="0.2">
      <c r="B289" s="220" t="s">
        <v>111</v>
      </c>
      <c r="C289" s="221"/>
      <c r="D289" s="221"/>
      <c r="E289" s="221"/>
      <c r="F289" s="221"/>
      <c r="G289" s="221"/>
      <c r="H289" s="221"/>
      <c r="I289" s="8" t="str">
        <f>I291</f>
        <v>99 9 00 01040</v>
      </c>
      <c r="J289" s="45"/>
      <c r="K289" s="31"/>
      <c r="L289" s="2">
        <f>L291</f>
        <v>20</v>
      </c>
      <c r="M289" s="88">
        <f>M291</f>
        <v>180</v>
      </c>
    </row>
    <row r="290" spans="2:13" ht="30.75" customHeight="1" x14ac:dyDescent="0.2">
      <c r="B290" s="171" t="s">
        <v>233</v>
      </c>
      <c r="C290" s="172"/>
      <c r="D290" s="172"/>
      <c r="E290" s="172"/>
      <c r="F290" s="172"/>
      <c r="G290" s="172"/>
      <c r="H290" s="173"/>
      <c r="I290" s="32" t="str">
        <f>I291</f>
        <v>99 9 00 01040</v>
      </c>
      <c r="J290" s="45">
        <v>200</v>
      </c>
      <c r="K290" s="31"/>
      <c r="L290" s="2"/>
      <c r="M290" s="87">
        <f>M291</f>
        <v>180</v>
      </c>
    </row>
    <row r="291" spans="2:13" ht="27" customHeight="1" x14ac:dyDescent="0.2">
      <c r="B291" s="171" t="s">
        <v>232</v>
      </c>
      <c r="C291" s="172"/>
      <c r="D291" s="172"/>
      <c r="E291" s="172"/>
      <c r="F291" s="172"/>
      <c r="G291" s="172"/>
      <c r="H291" s="173"/>
      <c r="I291" s="7" t="str">
        <f>I293</f>
        <v>99 9 00 01040</v>
      </c>
      <c r="J291" s="40">
        <f>J293</f>
        <v>240</v>
      </c>
      <c r="K291" s="31"/>
      <c r="L291" s="2">
        <f>L293</f>
        <v>20</v>
      </c>
      <c r="M291" s="87">
        <f>M293</f>
        <v>180</v>
      </c>
    </row>
    <row r="292" spans="2:13" ht="18" customHeight="1" x14ac:dyDescent="0.2">
      <c r="B292" s="165" t="s">
        <v>171</v>
      </c>
      <c r="C292" s="166"/>
      <c r="D292" s="166"/>
      <c r="E292" s="166"/>
      <c r="F292" s="166"/>
      <c r="G292" s="166"/>
      <c r="H292" s="167"/>
      <c r="I292" s="10" t="s">
        <v>103</v>
      </c>
      <c r="J292" s="40">
        <v>240</v>
      </c>
      <c r="K292" s="52" t="s">
        <v>172</v>
      </c>
      <c r="L292" s="2"/>
      <c r="M292" s="87">
        <f>M293</f>
        <v>180</v>
      </c>
    </row>
    <row r="293" spans="2:13" ht="15.75" customHeight="1" x14ac:dyDescent="0.2">
      <c r="B293" s="176" t="s">
        <v>30</v>
      </c>
      <c r="C293" s="149"/>
      <c r="D293" s="149"/>
      <c r="E293" s="149"/>
      <c r="F293" s="149"/>
      <c r="G293" s="149"/>
      <c r="H293" s="149"/>
      <c r="I293" s="10" t="s">
        <v>103</v>
      </c>
      <c r="J293" s="40">
        <v>240</v>
      </c>
      <c r="K293" s="31" t="s">
        <v>29</v>
      </c>
      <c r="L293" s="2">
        <v>20</v>
      </c>
      <c r="M293" s="87">
        <v>180</v>
      </c>
    </row>
    <row r="294" spans="2:13" ht="33" customHeight="1" x14ac:dyDescent="0.2">
      <c r="B294" s="242" t="s">
        <v>202</v>
      </c>
      <c r="C294" s="243"/>
      <c r="D294" s="243"/>
      <c r="E294" s="243"/>
      <c r="F294" s="243"/>
      <c r="G294" s="243"/>
      <c r="H294" s="243"/>
      <c r="I294" s="64" t="str">
        <f>I296</f>
        <v>99 9 00 01750</v>
      </c>
      <c r="J294" s="65"/>
      <c r="K294" s="66"/>
      <c r="L294" s="67">
        <f>L296</f>
        <v>20</v>
      </c>
      <c r="M294" s="116">
        <f>SUM(M295+M299)</f>
        <v>197.4</v>
      </c>
    </row>
    <row r="295" spans="2:13" ht="28.5" customHeight="1" x14ac:dyDescent="0.2">
      <c r="B295" s="171" t="s">
        <v>233</v>
      </c>
      <c r="C295" s="172"/>
      <c r="D295" s="172"/>
      <c r="E295" s="172"/>
      <c r="F295" s="172"/>
      <c r="G295" s="172"/>
      <c r="H295" s="173"/>
      <c r="I295" s="68" t="str">
        <f>I296</f>
        <v>99 9 00 01750</v>
      </c>
      <c r="J295" s="65">
        <v>200</v>
      </c>
      <c r="K295" s="66"/>
      <c r="L295" s="67"/>
      <c r="M295" s="117">
        <f>M296</f>
        <v>172.4</v>
      </c>
    </row>
    <row r="296" spans="2:13" ht="26.25" customHeight="1" x14ac:dyDescent="0.2">
      <c r="B296" s="171" t="s">
        <v>232</v>
      </c>
      <c r="C296" s="172"/>
      <c r="D296" s="172"/>
      <c r="E296" s="172"/>
      <c r="F296" s="172"/>
      <c r="G296" s="172"/>
      <c r="H296" s="173"/>
      <c r="I296" s="69" t="str">
        <f>I297</f>
        <v>99 9 00 01750</v>
      </c>
      <c r="J296" s="70">
        <f>J298</f>
        <v>240</v>
      </c>
      <c r="K296" s="66"/>
      <c r="L296" s="67">
        <f>L298</f>
        <v>20</v>
      </c>
      <c r="M296" s="117">
        <f>M298</f>
        <v>172.4</v>
      </c>
    </row>
    <row r="297" spans="2:13" ht="18.75" customHeight="1" x14ac:dyDescent="0.2">
      <c r="B297" s="250" t="s">
        <v>171</v>
      </c>
      <c r="C297" s="251"/>
      <c r="D297" s="251"/>
      <c r="E297" s="251"/>
      <c r="F297" s="251"/>
      <c r="G297" s="251"/>
      <c r="H297" s="252"/>
      <c r="I297" s="125" t="str">
        <f>I298</f>
        <v>99 9 00 01750</v>
      </c>
      <c r="J297" s="126">
        <v>240</v>
      </c>
      <c r="K297" s="132" t="s">
        <v>172</v>
      </c>
      <c r="L297" s="127"/>
      <c r="M297" s="128">
        <f>SUM(M298)</f>
        <v>172.4</v>
      </c>
    </row>
    <row r="298" spans="2:13" ht="18.75" customHeight="1" x14ac:dyDescent="0.2">
      <c r="B298" s="241" t="s">
        <v>30</v>
      </c>
      <c r="C298" s="241"/>
      <c r="D298" s="241"/>
      <c r="E298" s="241"/>
      <c r="F298" s="241"/>
      <c r="G298" s="241"/>
      <c r="H298" s="241"/>
      <c r="I298" s="130" t="s">
        <v>201</v>
      </c>
      <c r="J298" s="70">
        <v>240</v>
      </c>
      <c r="K298" s="66" t="s">
        <v>29</v>
      </c>
      <c r="L298" s="67">
        <v>20</v>
      </c>
      <c r="M298" s="131">
        <v>172.4</v>
      </c>
    </row>
    <row r="299" spans="2:13" ht="18.75" customHeight="1" x14ac:dyDescent="0.2">
      <c r="B299" s="141" t="s">
        <v>157</v>
      </c>
      <c r="C299" s="141"/>
      <c r="D299" s="141"/>
      <c r="E299" s="141"/>
      <c r="F299" s="141"/>
      <c r="G299" s="141"/>
      <c r="H299" s="141"/>
      <c r="I299" s="130" t="s">
        <v>230</v>
      </c>
      <c r="J299" s="70">
        <v>800</v>
      </c>
      <c r="K299" s="66"/>
      <c r="L299" s="67"/>
      <c r="M299" s="131">
        <f>SUM(M300)</f>
        <v>25</v>
      </c>
    </row>
    <row r="300" spans="2:13" ht="18.75" customHeight="1" x14ac:dyDescent="0.2">
      <c r="B300" s="141" t="s">
        <v>229</v>
      </c>
      <c r="C300" s="141"/>
      <c r="D300" s="141"/>
      <c r="E300" s="141"/>
      <c r="F300" s="141"/>
      <c r="G300" s="141"/>
      <c r="H300" s="141"/>
      <c r="I300" s="130" t="s">
        <v>201</v>
      </c>
      <c r="J300" s="70">
        <v>850</v>
      </c>
      <c r="K300" s="66"/>
      <c r="L300" s="67"/>
      <c r="M300" s="131">
        <f>SUM(M301)</f>
        <v>25</v>
      </c>
    </row>
    <row r="301" spans="2:13" ht="18.75" customHeight="1" x14ac:dyDescent="0.2">
      <c r="B301" s="141" t="s">
        <v>171</v>
      </c>
      <c r="C301" s="141"/>
      <c r="D301" s="141"/>
      <c r="E301" s="141"/>
      <c r="F301" s="141"/>
      <c r="G301" s="141"/>
      <c r="H301" s="141"/>
      <c r="I301" s="130" t="s">
        <v>201</v>
      </c>
      <c r="J301" s="70">
        <v>850</v>
      </c>
      <c r="K301" s="52" t="s">
        <v>172</v>
      </c>
      <c r="L301" s="67"/>
      <c r="M301" s="131">
        <f>SUM(M302)</f>
        <v>25</v>
      </c>
    </row>
    <row r="302" spans="2:13" ht="18.75" customHeight="1" x14ac:dyDescent="0.2">
      <c r="B302" s="142" t="s">
        <v>30</v>
      </c>
      <c r="C302" s="142"/>
      <c r="D302" s="142"/>
      <c r="E302" s="142"/>
      <c r="F302" s="142"/>
      <c r="G302" s="142"/>
      <c r="H302" s="142"/>
      <c r="I302" s="130" t="s">
        <v>201</v>
      </c>
      <c r="J302" s="70">
        <v>850</v>
      </c>
      <c r="K302" s="66" t="s">
        <v>29</v>
      </c>
      <c r="L302" s="67">
        <v>20</v>
      </c>
      <c r="M302" s="131">
        <v>25</v>
      </c>
    </row>
    <row r="303" spans="2:13" ht="41.25" customHeight="1" x14ac:dyDescent="0.2">
      <c r="B303" s="244" t="s">
        <v>112</v>
      </c>
      <c r="C303" s="245"/>
      <c r="D303" s="245"/>
      <c r="E303" s="245"/>
      <c r="F303" s="245"/>
      <c r="G303" s="245"/>
      <c r="H303" s="245"/>
      <c r="I303" s="129" t="str">
        <f>I305</f>
        <v>99 9 00 01070</v>
      </c>
      <c r="J303" s="44"/>
      <c r="K303" s="36"/>
      <c r="L303" s="3">
        <f>L305</f>
        <v>20</v>
      </c>
      <c r="M303" s="91">
        <f>M305</f>
        <v>140</v>
      </c>
    </row>
    <row r="304" spans="2:13" ht="31.5" customHeight="1" x14ac:dyDescent="0.2">
      <c r="B304" s="171" t="s">
        <v>233</v>
      </c>
      <c r="C304" s="172"/>
      <c r="D304" s="172"/>
      <c r="E304" s="172"/>
      <c r="F304" s="172"/>
      <c r="G304" s="172"/>
      <c r="H304" s="173"/>
      <c r="I304" s="32" t="str">
        <f>I305</f>
        <v>99 9 00 01070</v>
      </c>
      <c r="J304" s="45">
        <v>200</v>
      </c>
      <c r="K304" s="31"/>
      <c r="L304" s="2"/>
      <c r="M304" s="87">
        <f>M305</f>
        <v>140</v>
      </c>
    </row>
    <row r="305" spans="2:13" ht="26.25" customHeight="1" x14ac:dyDescent="0.2">
      <c r="B305" s="171" t="s">
        <v>232</v>
      </c>
      <c r="C305" s="172"/>
      <c r="D305" s="172"/>
      <c r="E305" s="172"/>
      <c r="F305" s="172"/>
      <c r="G305" s="172"/>
      <c r="H305" s="173"/>
      <c r="I305" s="7" t="str">
        <f>I307</f>
        <v>99 9 00 01070</v>
      </c>
      <c r="J305" s="40">
        <f>J307</f>
        <v>240</v>
      </c>
      <c r="K305" s="31"/>
      <c r="L305" s="2">
        <f>L307</f>
        <v>20</v>
      </c>
      <c r="M305" s="87">
        <f>M307</f>
        <v>140</v>
      </c>
    </row>
    <row r="306" spans="2:13" ht="21" customHeight="1" x14ac:dyDescent="0.2">
      <c r="B306" s="165" t="s">
        <v>171</v>
      </c>
      <c r="C306" s="166"/>
      <c r="D306" s="166"/>
      <c r="E306" s="166"/>
      <c r="F306" s="166"/>
      <c r="G306" s="166"/>
      <c r="H306" s="167"/>
      <c r="I306" s="7" t="str">
        <f>I307</f>
        <v>99 9 00 01070</v>
      </c>
      <c r="J306" s="40">
        <v>240</v>
      </c>
      <c r="K306" s="52" t="s">
        <v>172</v>
      </c>
      <c r="L306" s="2"/>
      <c r="M306" s="87">
        <f>M307</f>
        <v>140</v>
      </c>
    </row>
    <row r="307" spans="2:13" ht="23.25" customHeight="1" x14ac:dyDescent="0.2">
      <c r="B307" s="212" t="s">
        <v>30</v>
      </c>
      <c r="C307" s="213"/>
      <c r="D307" s="213"/>
      <c r="E307" s="213"/>
      <c r="F307" s="213"/>
      <c r="G307" s="213"/>
      <c r="H307" s="213"/>
      <c r="I307" s="10" t="s">
        <v>104</v>
      </c>
      <c r="J307" s="40">
        <v>240</v>
      </c>
      <c r="K307" s="31" t="s">
        <v>29</v>
      </c>
      <c r="L307" s="2">
        <v>20</v>
      </c>
      <c r="M307" s="87">
        <v>140</v>
      </c>
    </row>
    <row r="308" spans="2:13" ht="29.25" customHeight="1" x14ac:dyDescent="0.2">
      <c r="B308" s="235" t="s">
        <v>113</v>
      </c>
      <c r="C308" s="236"/>
      <c r="D308" s="236"/>
      <c r="E308" s="236"/>
      <c r="F308" s="236"/>
      <c r="G308" s="236"/>
      <c r="H308" s="236"/>
      <c r="I308" s="8" t="str">
        <f>I310</f>
        <v xml:space="preserve">99 900  01780 </v>
      </c>
      <c r="J308" s="45"/>
      <c r="K308" s="31"/>
      <c r="L308" s="2">
        <f>L310</f>
        <v>20</v>
      </c>
      <c r="M308" s="88">
        <f>M310</f>
        <v>60</v>
      </c>
    </row>
    <row r="309" spans="2:13" ht="33" customHeight="1" x14ac:dyDescent="0.2">
      <c r="B309" s="171" t="s">
        <v>233</v>
      </c>
      <c r="C309" s="172"/>
      <c r="D309" s="172"/>
      <c r="E309" s="172"/>
      <c r="F309" s="172"/>
      <c r="G309" s="172"/>
      <c r="H309" s="173"/>
      <c r="I309" s="32" t="str">
        <f>I310</f>
        <v xml:space="preserve">99 900  01780 </v>
      </c>
      <c r="J309" s="45">
        <v>200</v>
      </c>
      <c r="K309" s="31"/>
      <c r="L309" s="2"/>
      <c r="M309" s="87">
        <f>M310</f>
        <v>60</v>
      </c>
    </row>
    <row r="310" spans="2:13" ht="27.75" customHeight="1" x14ac:dyDescent="0.2">
      <c r="B310" s="171" t="s">
        <v>232</v>
      </c>
      <c r="C310" s="172"/>
      <c r="D310" s="172"/>
      <c r="E310" s="172"/>
      <c r="F310" s="172"/>
      <c r="G310" s="172"/>
      <c r="H310" s="173"/>
      <c r="I310" s="7" t="str">
        <f>I312</f>
        <v xml:space="preserve">99 900  01780 </v>
      </c>
      <c r="J310" s="40">
        <f>J312</f>
        <v>240</v>
      </c>
      <c r="K310" s="31"/>
      <c r="L310" s="2">
        <f>L312</f>
        <v>20</v>
      </c>
      <c r="M310" s="87">
        <f>M312</f>
        <v>60</v>
      </c>
    </row>
    <row r="311" spans="2:13" ht="21" customHeight="1" x14ac:dyDescent="0.2">
      <c r="B311" s="165" t="s">
        <v>171</v>
      </c>
      <c r="C311" s="166"/>
      <c r="D311" s="166"/>
      <c r="E311" s="166"/>
      <c r="F311" s="166"/>
      <c r="G311" s="166"/>
      <c r="H311" s="167"/>
      <c r="I311" s="7" t="str">
        <f>I312</f>
        <v xml:space="preserve">99 900  01780 </v>
      </c>
      <c r="J311" s="40">
        <v>240</v>
      </c>
      <c r="K311" s="52" t="s">
        <v>172</v>
      </c>
      <c r="L311" s="2"/>
      <c r="M311" s="87">
        <f>M312</f>
        <v>60</v>
      </c>
    </row>
    <row r="312" spans="2:13" ht="20.25" customHeight="1" x14ac:dyDescent="0.2">
      <c r="B312" s="212" t="s">
        <v>30</v>
      </c>
      <c r="C312" s="213"/>
      <c r="D312" s="213"/>
      <c r="E312" s="213"/>
      <c r="F312" s="213"/>
      <c r="G312" s="213"/>
      <c r="H312" s="213"/>
      <c r="I312" s="10" t="s">
        <v>96</v>
      </c>
      <c r="J312" s="40">
        <v>240</v>
      </c>
      <c r="K312" s="31" t="s">
        <v>29</v>
      </c>
      <c r="L312" s="2">
        <v>20</v>
      </c>
      <c r="M312" s="87">
        <v>60</v>
      </c>
    </row>
    <row r="313" spans="2:13" ht="30" customHeight="1" x14ac:dyDescent="0.2">
      <c r="B313" s="216" t="s">
        <v>114</v>
      </c>
      <c r="C313" s="217"/>
      <c r="D313" s="217"/>
      <c r="E313" s="217"/>
      <c r="F313" s="217"/>
      <c r="G313" s="217"/>
      <c r="H313" s="217"/>
      <c r="I313" s="9" t="str">
        <f>I314</f>
        <v>99 9 00 51180</v>
      </c>
      <c r="J313" s="45"/>
      <c r="K313" s="31"/>
      <c r="L313" s="2" t="e">
        <f>L314+#REF!</f>
        <v>#REF!</v>
      </c>
      <c r="M313" s="88">
        <f>M314</f>
        <v>254.4</v>
      </c>
    </row>
    <row r="314" spans="2:13" ht="56.25" customHeight="1" x14ac:dyDescent="0.2">
      <c r="B314" s="145" t="s">
        <v>161</v>
      </c>
      <c r="C314" s="146"/>
      <c r="D314" s="146"/>
      <c r="E314" s="146"/>
      <c r="F314" s="146"/>
      <c r="G314" s="146"/>
      <c r="H314" s="146"/>
      <c r="I314" s="13" t="str">
        <f>I315</f>
        <v>99 9 00 51180</v>
      </c>
      <c r="J314" s="40">
        <v>100</v>
      </c>
      <c r="K314" s="31"/>
      <c r="L314" s="2" t="e">
        <f>#REF!</f>
        <v>#REF!</v>
      </c>
      <c r="M314" s="87">
        <f>M315</f>
        <v>254.4</v>
      </c>
    </row>
    <row r="315" spans="2:13" ht="27" customHeight="1" x14ac:dyDescent="0.2">
      <c r="B315" s="145" t="s">
        <v>148</v>
      </c>
      <c r="C315" s="146"/>
      <c r="D315" s="146"/>
      <c r="E315" s="146"/>
      <c r="F315" s="146"/>
      <c r="G315" s="146"/>
      <c r="H315" s="146"/>
      <c r="I315" s="11" t="s">
        <v>95</v>
      </c>
      <c r="J315" s="45">
        <v>120</v>
      </c>
      <c r="K315" s="31"/>
      <c r="L315" s="2"/>
      <c r="M315" s="87">
        <f>M316</f>
        <v>254.4</v>
      </c>
    </row>
    <row r="316" spans="2:13" ht="18.75" customHeight="1" x14ac:dyDescent="0.2">
      <c r="B316" s="165" t="s">
        <v>174</v>
      </c>
      <c r="C316" s="166"/>
      <c r="D316" s="166"/>
      <c r="E316" s="166"/>
      <c r="F316" s="166"/>
      <c r="G316" s="166"/>
      <c r="H316" s="167"/>
      <c r="I316" s="11" t="s">
        <v>95</v>
      </c>
      <c r="J316" s="45">
        <v>120</v>
      </c>
      <c r="K316" s="52" t="s">
        <v>175</v>
      </c>
      <c r="L316" s="2"/>
      <c r="M316" s="87">
        <f>M317</f>
        <v>254.4</v>
      </c>
    </row>
    <row r="317" spans="2:13" ht="21" customHeight="1" x14ac:dyDescent="0.2">
      <c r="B317" s="212" t="s">
        <v>173</v>
      </c>
      <c r="C317" s="213"/>
      <c r="D317" s="213"/>
      <c r="E317" s="213"/>
      <c r="F317" s="213"/>
      <c r="G317" s="213"/>
      <c r="H317" s="213"/>
      <c r="I317" s="11" t="s">
        <v>95</v>
      </c>
      <c r="J317" s="45">
        <v>120</v>
      </c>
      <c r="K317" s="31" t="s">
        <v>26</v>
      </c>
      <c r="L317" s="4"/>
      <c r="M317" s="87">
        <v>254.4</v>
      </c>
    </row>
    <row r="318" spans="2:13" ht="55.5" customHeight="1" x14ac:dyDescent="0.2">
      <c r="B318" s="260" t="s">
        <v>115</v>
      </c>
      <c r="C318" s="261"/>
      <c r="D318" s="261"/>
      <c r="E318" s="261"/>
      <c r="F318" s="261"/>
      <c r="G318" s="261"/>
      <c r="H318" s="261"/>
      <c r="I318" s="55" t="str">
        <f>I319</f>
        <v>99 9 00 71340</v>
      </c>
      <c r="J318" s="40"/>
      <c r="K318" s="38"/>
      <c r="L318" s="4"/>
      <c r="M318" s="88">
        <f>M319</f>
        <v>1</v>
      </c>
    </row>
    <row r="319" spans="2:13" ht="28.5" customHeight="1" x14ac:dyDescent="0.2">
      <c r="B319" s="171" t="s">
        <v>233</v>
      </c>
      <c r="C319" s="172"/>
      <c r="D319" s="172"/>
      <c r="E319" s="172"/>
      <c r="F319" s="172"/>
      <c r="G319" s="172"/>
      <c r="H319" s="173"/>
      <c r="I319" s="11" t="str">
        <f>I321</f>
        <v>99 9 00 71340</v>
      </c>
      <c r="J319" s="40">
        <v>200</v>
      </c>
      <c r="K319" s="31"/>
      <c r="L319" s="2"/>
      <c r="M319" s="87">
        <f>M321</f>
        <v>1</v>
      </c>
    </row>
    <row r="320" spans="2:13" ht="28.5" customHeight="1" x14ac:dyDescent="0.2">
      <c r="B320" s="171" t="s">
        <v>232</v>
      </c>
      <c r="C320" s="172"/>
      <c r="D320" s="172"/>
      <c r="E320" s="172"/>
      <c r="F320" s="172"/>
      <c r="G320" s="172"/>
      <c r="H320" s="173"/>
      <c r="I320" s="11" t="str">
        <f>I321</f>
        <v>99 9 00 71340</v>
      </c>
      <c r="J320" s="40">
        <f>J321</f>
        <v>240</v>
      </c>
      <c r="K320" s="52"/>
      <c r="L320" s="2"/>
      <c r="M320" s="87">
        <f>M321</f>
        <v>1</v>
      </c>
    </row>
    <row r="321" spans="2:13" ht="15.75" customHeight="1" x14ac:dyDescent="0.2">
      <c r="B321" s="165" t="s">
        <v>171</v>
      </c>
      <c r="C321" s="166"/>
      <c r="D321" s="166"/>
      <c r="E321" s="166"/>
      <c r="F321" s="166"/>
      <c r="G321" s="166"/>
      <c r="H321" s="167"/>
      <c r="I321" s="11" t="s">
        <v>94</v>
      </c>
      <c r="J321" s="40">
        <v>240</v>
      </c>
      <c r="K321" s="52" t="s">
        <v>172</v>
      </c>
      <c r="L321" s="2"/>
      <c r="M321" s="87">
        <v>1</v>
      </c>
    </row>
    <row r="322" spans="2:13" ht="42.75" customHeight="1" x14ac:dyDescent="0.2">
      <c r="B322" s="165" t="s">
        <v>20</v>
      </c>
      <c r="C322" s="166"/>
      <c r="D322" s="166"/>
      <c r="E322" s="166"/>
      <c r="F322" s="166"/>
      <c r="G322" s="166"/>
      <c r="H322" s="166"/>
      <c r="I322" s="11" t="s">
        <v>94</v>
      </c>
      <c r="J322" s="45">
        <v>240</v>
      </c>
      <c r="K322" s="31" t="s">
        <v>21</v>
      </c>
      <c r="L322" s="2">
        <f>L324</f>
        <v>69.7</v>
      </c>
      <c r="M322" s="87">
        <v>1</v>
      </c>
    </row>
    <row r="323" spans="2:13" ht="23.25" customHeight="1" x14ac:dyDescent="0.2">
      <c r="B323" s="210" t="s">
        <v>116</v>
      </c>
      <c r="C323" s="211"/>
      <c r="D323" s="211"/>
      <c r="E323" s="211"/>
      <c r="F323" s="211"/>
      <c r="G323" s="211"/>
      <c r="H323" s="211"/>
      <c r="I323" s="8" t="str">
        <f>I324</f>
        <v>99 9 00 01050</v>
      </c>
      <c r="J323" s="45"/>
      <c r="K323" s="31"/>
      <c r="L323" s="2"/>
      <c r="M323" s="88">
        <f>M324</f>
        <v>180</v>
      </c>
    </row>
    <row r="324" spans="2:13" ht="28.5" customHeight="1" x14ac:dyDescent="0.2">
      <c r="B324" s="171" t="s">
        <v>233</v>
      </c>
      <c r="C324" s="172"/>
      <c r="D324" s="172"/>
      <c r="E324" s="172"/>
      <c r="F324" s="172"/>
      <c r="G324" s="172"/>
      <c r="H324" s="173"/>
      <c r="I324" s="7" t="str">
        <f>I326</f>
        <v>99 9 00 01050</v>
      </c>
      <c r="J324" s="40">
        <v>200</v>
      </c>
      <c r="K324" s="31"/>
      <c r="L324" s="2">
        <f>L326</f>
        <v>69.7</v>
      </c>
      <c r="M324" s="87">
        <f>M326</f>
        <v>180</v>
      </c>
    </row>
    <row r="325" spans="2:13" ht="27.75" customHeight="1" x14ac:dyDescent="0.2">
      <c r="B325" s="171" t="s">
        <v>232</v>
      </c>
      <c r="C325" s="172"/>
      <c r="D325" s="172"/>
      <c r="E325" s="172"/>
      <c r="F325" s="172"/>
      <c r="G325" s="172"/>
      <c r="H325" s="173"/>
      <c r="I325" s="7" t="str">
        <f>I326</f>
        <v>99 9 00 01050</v>
      </c>
      <c r="J325" s="40">
        <f>J326</f>
        <v>240</v>
      </c>
      <c r="K325" s="52"/>
      <c r="L325" s="2"/>
      <c r="M325" s="87">
        <f>M326</f>
        <v>180</v>
      </c>
    </row>
    <row r="326" spans="2:13" ht="18" customHeight="1" x14ac:dyDescent="0.2">
      <c r="B326" s="212" t="s">
        <v>169</v>
      </c>
      <c r="C326" s="213"/>
      <c r="D326" s="213"/>
      <c r="E326" s="213"/>
      <c r="F326" s="213"/>
      <c r="G326" s="213"/>
      <c r="H326" s="213"/>
      <c r="I326" s="10" t="s">
        <v>93</v>
      </c>
      <c r="J326" s="40">
        <v>240</v>
      </c>
      <c r="K326" s="52" t="s">
        <v>170</v>
      </c>
      <c r="L326" s="2">
        <v>69.7</v>
      </c>
      <c r="M326" s="87">
        <f>M327</f>
        <v>180</v>
      </c>
    </row>
    <row r="327" spans="2:13" ht="18" customHeight="1" x14ac:dyDescent="0.2">
      <c r="B327" s="212" t="s">
        <v>28</v>
      </c>
      <c r="C327" s="213"/>
      <c r="D327" s="213"/>
      <c r="E327" s="213"/>
      <c r="F327" s="213"/>
      <c r="G327" s="213"/>
      <c r="H327" s="213"/>
      <c r="I327" s="10" t="s">
        <v>93</v>
      </c>
      <c r="J327" s="45">
        <v>240</v>
      </c>
      <c r="K327" s="31" t="s">
        <v>27</v>
      </c>
      <c r="L327" s="2">
        <f>L329</f>
        <v>30.3</v>
      </c>
      <c r="M327" s="87">
        <v>180</v>
      </c>
    </row>
    <row r="328" spans="2:13" ht="33" customHeight="1" x14ac:dyDescent="0.2">
      <c r="B328" s="210" t="s">
        <v>117</v>
      </c>
      <c r="C328" s="211"/>
      <c r="D328" s="211"/>
      <c r="E328" s="211"/>
      <c r="F328" s="211"/>
      <c r="G328" s="211"/>
      <c r="H328" s="211"/>
      <c r="I328" s="8" t="str">
        <f>I329</f>
        <v>99 9 00 01060</v>
      </c>
      <c r="J328" s="47"/>
      <c r="K328" s="38"/>
      <c r="L328" s="4"/>
      <c r="M328" s="88">
        <f>M329</f>
        <v>70</v>
      </c>
    </row>
    <row r="329" spans="2:13" ht="27" customHeight="1" x14ac:dyDescent="0.2">
      <c r="B329" s="171" t="s">
        <v>233</v>
      </c>
      <c r="C329" s="172"/>
      <c r="D329" s="172"/>
      <c r="E329" s="172"/>
      <c r="F329" s="172"/>
      <c r="G329" s="172"/>
      <c r="H329" s="173"/>
      <c r="I329" s="7" t="str">
        <f>I331</f>
        <v>99 9 00 01060</v>
      </c>
      <c r="J329" s="40">
        <v>200</v>
      </c>
      <c r="K329" s="31"/>
      <c r="L329" s="2">
        <f>L331</f>
        <v>30.3</v>
      </c>
      <c r="M329" s="87">
        <f>M331</f>
        <v>70</v>
      </c>
    </row>
    <row r="330" spans="2:13" ht="27.75" customHeight="1" x14ac:dyDescent="0.2">
      <c r="B330" s="171" t="s">
        <v>232</v>
      </c>
      <c r="C330" s="172"/>
      <c r="D330" s="172"/>
      <c r="E330" s="172"/>
      <c r="F330" s="172"/>
      <c r="G330" s="172"/>
      <c r="H330" s="173"/>
      <c r="I330" s="7" t="str">
        <f>I331</f>
        <v>99 9 00 01060</v>
      </c>
      <c r="J330" s="40">
        <v>240</v>
      </c>
      <c r="K330" s="52"/>
      <c r="L330" s="2"/>
      <c r="M330" s="87">
        <f>M331</f>
        <v>70</v>
      </c>
    </row>
    <row r="331" spans="2:13" ht="15.75" customHeight="1" x14ac:dyDescent="0.2">
      <c r="B331" s="212" t="s">
        <v>169</v>
      </c>
      <c r="C331" s="213"/>
      <c r="D331" s="213"/>
      <c r="E331" s="213"/>
      <c r="F331" s="213"/>
      <c r="G331" s="213"/>
      <c r="H331" s="213"/>
      <c r="I331" s="10" t="s">
        <v>92</v>
      </c>
      <c r="J331" s="40">
        <v>240</v>
      </c>
      <c r="K331" s="52" t="s">
        <v>170</v>
      </c>
      <c r="L331" s="2">
        <v>30.3</v>
      </c>
      <c r="M331" s="87">
        <f>M332</f>
        <v>70</v>
      </c>
    </row>
    <row r="332" spans="2:13" ht="22.5" customHeight="1" x14ac:dyDescent="0.2">
      <c r="B332" s="212" t="s">
        <v>28</v>
      </c>
      <c r="C332" s="213"/>
      <c r="D332" s="213"/>
      <c r="E332" s="213"/>
      <c r="F332" s="213"/>
      <c r="G332" s="213"/>
      <c r="H332" s="213"/>
      <c r="I332" s="10" t="s">
        <v>92</v>
      </c>
      <c r="J332" s="45">
        <v>240</v>
      </c>
      <c r="K332" s="31" t="s">
        <v>27</v>
      </c>
      <c r="L332" s="2">
        <f>L333</f>
        <v>78</v>
      </c>
      <c r="M332" s="87">
        <v>70</v>
      </c>
    </row>
    <row r="333" spans="2:13" ht="39.75" customHeight="1" x14ac:dyDescent="0.2">
      <c r="B333" s="259" t="s">
        <v>168</v>
      </c>
      <c r="C333" s="149"/>
      <c r="D333" s="149"/>
      <c r="E333" s="149"/>
      <c r="F333" s="149"/>
      <c r="G333" s="149"/>
      <c r="H333" s="149"/>
      <c r="I333" s="10" t="str">
        <f>I336</f>
        <v>99 9 00 02310</v>
      </c>
      <c r="J333" s="40"/>
      <c r="K333" s="31"/>
      <c r="L333" s="2">
        <f>L336</f>
        <v>78</v>
      </c>
      <c r="M333" s="88">
        <f>M336</f>
        <v>600</v>
      </c>
    </row>
    <row r="334" spans="2:13" ht="27.75" customHeight="1" x14ac:dyDescent="0.2">
      <c r="B334" s="171" t="s">
        <v>233</v>
      </c>
      <c r="C334" s="172"/>
      <c r="D334" s="172"/>
      <c r="E334" s="172"/>
      <c r="F334" s="172"/>
      <c r="G334" s="172"/>
      <c r="H334" s="173"/>
      <c r="I334" s="10" t="str">
        <f>I336</f>
        <v>99 9 00 02310</v>
      </c>
      <c r="J334" s="40">
        <v>200</v>
      </c>
      <c r="K334" s="31"/>
      <c r="L334" s="2"/>
      <c r="M334" s="87">
        <f>M335</f>
        <v>600</v>
      </c>
    </row>
    <row r="335" spans="2:13" ht="27.75" customHeight="1" x14ac:dyDescent="0.2">
      <c r="B335" s="171" t="s">
        <v>232</v>
      </c>
      <c r="C335" s="172"/>
      <c r="D335" s="172"/>
      <c r="E335" s="172"/>
      <c r="F335" s="172"/>
      <c r="G335" s="172"/>
      <c r="H335" s="173"/>
      <c r="I335" s="10" t="s">
        <v>91</v>
      </c>
      <c r="J335" s="40">
        <v>240</v>
      </c>
      <c r="K335" s="52"/>
      <c r="L335" s="2"/>
      <c r="M335" s="87">
        <f>M336</f>
        <v>600</v>
      </c>
    </row>
    <row r="336" spans="2:13" ht="19.5" customHeight="1" x14ac:dyDescent="0.2">
      <c r="B336" s="176" t="s">
        <v>165</v>
      </c>
      <c r="C336" s="149"/>
      <c r="D336" s="149"/>
      <c r="E336" s="149"/>
      <c r="F336" s="149"/>
      <c r="G336" s="149"/>
      <c r="H336" s="149"/>
      <c r="I336" s="10" t="s">
        <v>91</v>
      </c>
      <c r="J336" s="40">
        <v>240</v>
      </c>
      <c r="K336" s="52" t="s">
        <v>164</v>
      </c>
      <c r="L336" s="2">
        <v>78</v>
      </c>
      <c r="M336" s="87">
        <f>M337</f>
        <v>600</v>
      </c>
    </row>
    <row r="337" spans="2:13" ht="18" customHeight="1" x14ac:dyDescent="0.2">
      <c r="B337" s="148" t="s">
        <v>39</v>
      </c>
      <c r="C337" s="149"/>
      <c r="D337" s="149"/>
      <c r="E337" s="149"/>
      <c r="F337" s="149"/>
      <c r="G337" s="149"/>
      <c r="H337" s="149"/>
      <c r="I337" s="10" t="s">
        <v>91</v>
      </c>
      <c r="J337" s="45">
        <v>240</v>
      </c>
      <c r="K337" s="31" t="s">
        <v>38</v>
      </c>
      <c r="L337" s="2">
        <f>L339</f>
        <v>30.3</v>
      </c>
      <c r="M337" s="87">
        <v>600</v>
      </c>
    </row>
    <row r="338" spans="2:13" ht="18" customHeight="1" x14ac:dyDescent="0.2">
      <c r="B338" s="210" t="s">
        <v>118</v>
      </c>
      <c r="C338" s="211"/>
      <c r="D338" s="211"/>
      <c r="E338" s="211"/>
      <c r="F338" s="211"/>
      <c r="G338" s="211"/>
      <c r="H338" s="211"/>
      <c r="I338" s="8" t="str">
        <f>I339</f>
        <v>99 9 00 00300</v>
      </c>
      <c r="J338" s="47"/>
      <c r="K338" s="38"/>
      <c r="L338" s="4"/>
      <c r="M338" s="88">
        <f>M339</f>
        <v>395</v>
      </c>
    </row>
    <row r="339" spans="2:13" ht="24" customHeight="1" x14ac:dyDescent="0.2">
      <c r="B339" s="256" t="s">
        <v>167</v>
      </c>
      <c r="C339" s="257"/>
      <c r="D339" s="257"/>
      <c r="E339" s="257"/>
      <c r="F339" s="257"/>
      <c r="G339" s="257"/>
      <c r="H339" s="258"/>
      <c r="I339" s="7" t="str">
        <f>I341</f>
        <v>99 9 00 00300</v>
      </c>
      <c r="J339" s="40">
        <v>300</v>
      </c>
      <c r="K339" s="31"/>
      <c r="L339" s="2">
        <f>L341</f>
        <v>30.3</v>
      </c>
      <c r="M339" s="87">
        <f>M341</f>
        <v>395</v>
      </c>
    </row>
    <row r="340" spans="2:13" ht="26.25" customHeight="1" x14ac:dyDescent="0.2">
      <c r="B340" s="212" t="s">
        <v>154</v>
      </c>
      <c r="C340" s="213"/>
      <c r="D340" s="213"/>
      <c r="E340" s="213"/>
      <c r="F340" s="213"/>
      <c r="G340" s="213"/>
      <c r="H340" s="213"/>
      <c r="I340" s="54" t="str">
        <f>I341</f>
        <v>99 9 00 00300</v>
      </c>
      <c r="J340" s="43">
        <v>320</v>
      </c>
      <c r="K340" s="51"/>
      <c r="L340" s="5"/>
      <c r="M340" s="111">
        <f>M341</f>
        <v>395</v>
      </c>
    </row>
    <row r="341" spans="2:13" ht="17.25" customHeight="1" x14ac:dyDescent="0.2">
      <c r="B341" s="253" t="s">
        <v>166</v>
      </c>
      <c r="C341" s="254"/>
      <c r="D341" s="254"/>
      <c r="E341" s="254"/>
      <c r="F341" s="254"/>
      <c r="G341" s="254"/>
      <c r="H341" s="255"/>
      <c r="I341" s="29" t="s">
        <v>90</v>
      </c>
      <c r="J341" s="43">
        <v>320</v>
      </c>
      <c r="K341" s="51">
        <v>1000</v>
      </c>
      <c r="L341" s="5">
        <v>30.3</v>
      </c>
      <c r="M341" s="111">
        <v>395</v>
      </c>
    </row>
    <row r="342" spans="2:13" ht="18.75" customHeight="1" x14ac:dyDescent="0.2">
      <c r="B342" s="209" t="s">
        <v>34</v>
      </c>
      <c r="C342" s="209"/>
      <c r="D342" s="209"/>
      <c r="E342" s="209"/>
      <c r="F342" s="209"/>
      <c r="G342" s="209"/>
      <c r="H342" s="209"/>
      <c r="I342" s="57" t="s">
        <v>90</v>
      </c>
      <c r="J342" s="40">
        <v>320</v>
      </c>
      <c r="K342" s="31" t="s">
        <v>33</v>
      </c>
      <c r="L342" s="118"/>
      <c r="M342" s="119">
        <v>395</v>
      </c>
    </row>
  </sheetData>
  <sheetProtection selectLockedCells="1" selectUnlockedCells="1"/>
  <mergeCells count="342">
    <mergeCell ref="B219:H219"/>
    <mergeCell ref="B54:H54"/>
    <mergeCell ref="B52:H52"/>
    <mergeCell ref="B51:H51"/>
    <mergeCell ref="B56:H56"/>
    <mergeCell ref="B119:H119"/>
    <mergeCell ref="B124:H124"/>
    <mergeCell ref="B107:H107"/>
    <mergeCell ref="B63:H63"/>
    <mergeCell ref="B103:H103"/>
    <mergeCell ref="B131:H131"/>
    <mergeCell ref="B133:H133"/>
    <mergeCell ref="B144:H144"/>
    <mergeCell ref="B141:H141"/>
    <mergeCell ref="B142:H142"/>
    <mergeCell ref="B134:H134"/>
    <mergeCell ref="B135:H135"/>
    <mergeCell ref="B132:H132"/>
    <mergeCell ref="B143:H143"/>
    <mergeCell ref="B150:H150"/>
    <mergeCell ref="B149:H149"/>
    <mergeCell ref="B148:H148"/>
    <mergeCell ref="B147:H147"/>
    <mergeCell ref="B146:H146"/>
    <mergeCell ref="B309:H309"/>
    <mergeCell ref="B161:H161"/>
    <mergeCell ref="B159:H159"/>
    <mergeCell ref="B182:H182"/>
    <mergeCell ref="B170:H170"/>
    <mergeCell ref="B324:H324"/>
    <mergeCell ref="B321:H321"/>
    <mergeCell ref="B319:H319"/>
    <mergeCell ref="B311:H311"/>
    <mergeCell ref="B330:H330"/>
    <mergeCell ref="B328:H328"/>
    <mergeCell ref="B327:H327"/>
    <mergeCell ref="B322:H322"/>
    <mergeCell ref="B325:H325"/>
    <mergeCell ref="B318:H318"/>
    <mergeCell ref="B329:H329"/>
    <mergeCell ref="B341:H341"/>
    <mergeCell ref="B339:H339"/>
    <mergeCell ref="B335:H335"/>
    <mergeCell ref="B336:H336"/>
    <mergeCell ref="B331:H331"/>
    <mergeCell ref="B337:H337"/>
    <mergeCell ref="B332:H332"/>
    <mergeCell ref="B334:H334"/>
    <mergeCell ref="B333:H333"/>
    <mergeCell ref="B49:H49"/>
    <mergeCell ref="B116:H116"/>
    <mergeCell ref="B104:H104"/>
    <mergeCell ref="B292:H292"/>
    <mergeCell ref="B308:H308"/>
    <mergeCell ref="B295:H295"/>
    <mergeCell ref="B297:H297"/>
    <mergeCell ref="B55:H55"/>
    <mergeCell ref="B53:H53"/>
    <mergeCell ref="B126:H126"/>
    <mergeCell ref="B48:H48"/>
    <mergeCell ref="B326:H326"/>
    <mergeCell ref="B69:H69"/>
    <mergeCell ref="B70:H70"/>
    <mergeCell ref="B128:H128"/>
    <mergeCell ref="B110:H110"/>
    <mergeCell ref="B68:H68"/>
    <mergeCell ref="B57:H57"/>
    <mergeCell ref="B50:H50"/>
    <mergeCell ref="B122:H122"/>
    <mergeCell ref="B39:H39"/>
    <mergeCell ref="B46:H46"/>
    <mergeCell ref="B47:H47"/>
    <mergeCell ref="B38:H38"/>
    <mergeCell ref="B45:H45"/>
    <mergeCell ref="B40:H40"/>
    <mergeCell ref="B37:H37"/>
    <mergeCell ref="B22:H22"/>
    <mergeCell ref="B36:H36"/>
    <mergeCell ref="B32:H32"/>
    <mergeCell ref="B30:H30"/>
    <mergeCell ref="B26:H26"/>
    <mergeCell ref="B27:H27"/>
    <mergeCell ref="B33:H33"/>
    <mergeCell ref="B35:H35"/>
    <mergeCell ref="B34:H34"/>
    <mergeCell ref="B25:H25"/>
    <mergeCell ref="B29:H29"/>
    <mergeCell ref="B28:H28"/>
    <mergeCell ref="B24:H24"/>
    <mergeCell ref="B23:H23"/>
    <mergeCell ref="B31:H31"/>
    <mergeCell ref="B105:H105"/>
    <mergeCell ref="B121:H121"/>
    <mergeCell ref="B115:H115"/>
    <mergeCell ref="B111:H111"/>
    <mergeCell ref="B117:H117"/>
    <mergeCell ref="B114:H114"/>
    <mergeCell ref="B120:H120"/>
    <mergeCell ref="B112:H112"/>
    <mergeCell ref="B152:H152"/>
    <mergeCell ref="B156:H156"/>
    <mergeCell ref="B157:H157"/>
    <mergeCell ref="B158:H158"/>
    <mergeCell ref="B93:H93"/>
    <mergeCell ref="B86:H86"/>
    <mergeCell ref="B118:H118"/>
    <mergeCell ref="B113:H113"/>
    <mergeCell ref="B94:H94"/>
    <mergeCell ref="B87:H87"/>
    <mergeCell ref="B179:H179"/>
    <mergeCell ref="B176:H176"/>
    <mergeCell ref="B175:H175"/>
    <mergeCell ref="B173:H173"/>
    <mergeCell ref="B153:H153"/>
    <mergeCell ref="B171:H171"/>
    <mergeCell ref="B166:H166"/>
    <mergeCell ref="B172:H172"/>
    <mergeCell ref="B155:H155"/>
    <mergeCell ref="B154:H154"/>
    <mergeCell ref="B260:H260"/>
    <mergeCell ref="B253:H253"/>
    <mergeCell ref="B261:H261"/>
    <mergeCell ref="B259:H259"/>
    <mergeCell ref="B254:H254"/>
    <mergeCell ref="B242:H242"/>
    <mergeCell ref="B249:H249"/>
    <mergeCell ref="B252:H252"/>
    <mergeCell ref="B248:H248"/>
    <mergeCell ref="B251:H251"/>
    <mergeCell ref="B296:H296"/>
    <mergeCell ref="B314:H314"/>
    <mergeCell ref="B323:H323"/>
    <mergeCell ref="B310:H310"/>
    <mergeCell ref="B293:H293"/>
    <mergeCell ref="B315:H315"/>
    <mergeCell ref="B317:H317"/>
    <mergeCell ref="B303:H303"/>
    <mergeCell ref="B304:H304"/>
    <mergeCell ref="B306:H306"/>
    <mergeCell ref="B291:H291"/>
    <mergeCell ref="B279:H279"/>
    <mergeCell ref="B282:H282"/>
    <mergeCell ref="B287:H287"/>
    <mergeCell ref="B290:H290"/>
    <mergeCell ref="B294:H294"/>
    <mergeCell ref="B284:H284"/>
    <mergeCell ref="B286:H286"/>
    <mergeCell ref="B280:H280"/>
    <mergeCell ref="B277:H277"/>
    <mergeCell ref="B272:H272"/>
    <mergeCell ref="B271:H271"/>
    <mergeCell ref="B274:H274"/>
    <mergeCell ref="B316:H316"/>
    <mergeCell ref="B307:H307"/>
    <mergeCell ref="B285:H285"/>
    <mergeCell ref="B305:H305"/>
    <mergeCell ref="B298:H298"/>
    <mergeCell ref="B288:H288"/>
    <mergeCell ref="B273:H273"/>
    <mergeCell ref="B263:H263"/>
    <mergeCell ref="B268:H268"/>
    <mergeCell ref="B264:H264"/>
    <mergeCell ref="B276:H276"/>
    <mergeCell ref="B275:H275"/>
    <mergeCell ref="B265:H265"/>
    <mergeCell ref="B278:H278"/>
    <mergeCell ref="B269:H269"/>
    <mergeCell ref="B257:H257"/>
    <mergeCell ref="B244:H244"/>
    <mergeCell ref="B245:H245"/>
    <mergeCell ref="B255:H255"/>
    <mergeCell ref="B247:H247"/>
    <mergeCell ref="B250:H250"/>
    <mergeCell ref="B246:H246"/>
    <mergeCell ref="B270:H270"/>
    <mergeCell ref="B190:H190"/>
    <mergeCell ref="B75:H75"/>
    <mergeCell ref="B88:H88"/>
    <mergeCell ref="B127:H127"/>
    <mergeCell ref="B167:H167"/>
    <mergeCell ref="B169:H169"/>
    <mergeCell ref="B181:H181"/>
    <mergeCell ref="B160:H160"/>
    <mergeCell ref="B185:H185"/>
    <mergeCell ref="B100:H100"/>
    <mergeCell ref="B258:H258"/>
    <mergeCell ref="B6:H6"/>
    <mergeCell ref="B221:H221"/>
    <mergeCell ref="B222:H222"/>
    <mergeCell ref="B240:H240"/>
    <mergeCell ref="B186:H186"/>
    <mergeCell ref="B66:H66"/>
    <mergeCell ref="B72:H72"/>
    <mergeCell ref="B77:H77"/>
    <mergeCell ref="B74:H74"/>
    <mergeCell ref="B320:H320"/>
    <mergeCell ref="B312:H312"/>
    <mergeCell ref="B262:H262"/>
    <mergeCell ref="B266:H266"/>
    <mergeCell ref="B267:H267"/>
    <mergeCell ref="B18:H18"/>
    <mergeCell ref="B256:H256"/>
    <mergeCell ref="B289:H289"/>
    <mergeCell ref="B130:H130"/>
    <mergeCell ref="B174:H174"/>
    <mergeCell ref="B342:H342"/>
    <mergeCell ref="B338:H338"/>
    <mergeCell ref="B340:H340"/>
    <mergeCell ref="B76:H76"/>
    <mergeCell ref="B243:H243"/>
    <mergeCell ref="B129:H129"/>
    <mergeCell ref="B196:H196"/>
    <mergeCell ref="B281:H281"/>
    <mergeCell ref="B283:H283"/>
    <mergeCell ref="B313:H313"/>
    <mergeCell ref="B15:H15"/>
    <mergeCell ref="B19:H19"/>
    <mergeCell ref="B21:H21"/>
    <mergeCell ref="B17:H17"/>
    <mergeCell ref="B13:H13"/>
    <mergeCell ref="B10:H10"/>
    <mergeCell ref="B12:H12"/>
    <mergeCell ref="B20:H20"/>
    <mergeCell ref="B14:H14"/>
    <mergeCell ref="B16:H16"/>
    <mergeCell ref="B67:H67"/>
    <mergeCell ref="B98:H98"/>
    <mergeCell ref="B99:H99"/>
    <mergeCell ref="B65:H65"/>
    <mergeCell ref="B73:H73"/>
    <mergeCell ref="B79:H79"/>
    <mergeCell ref="B71:H71"/>
    <mergeCell ref="B80:H80"/>
    <mergeCell ref="B78:H78"/>
    <mergeCell ref="B82:H82"/>
    <mergeCell ref="B204:H204"/>
    <mergeCell ref="B194:H194"/>
    <mergeCell ref="B220:H220"/>
    <mergeCell ref="B224:H224"/>
    <mergeCell ref="B217:H217"/>
    <mergeCell ref="B229:H229"/>
    <mergeCell ref="B218:H218"/>
    <mergeCell ref="B208:H208"/>
    <mergeCell ref="B214:H214"/>
    <mergeCell ref="B205:H205"/>
    <mergeCell ref="B85:H85"/>
    <mergeCell ref="B81:H81"/>
    <mergeCell ref="B90:H90"/>
    <mergeCell ref="B92:H92"/>
    <mergeCell ref="B83:H83"/>
    <mergeCell ref="B91:H91"/>
    <mergeCell ref="B89:H89"/>
    <mergeCell ref="B233:H233"/>
    <mergeCell ref="B234:H234"/>
    <mergeCell ref="B206:H206"/>
    <mergeCell ref="B201:H201"/>
    <mergeCell ref="B227:H227"/>
    <mergeCell ref="B225:H225"/>
    <mergeCell ref="B209:H209"/>
    <mergeCell ref="B226:H226"/>
    <mergeCell ref="B223:H223"/>
    <mergeCell ref="B215:H215"/>
    <mergeCell ref="B241:H241"/>
    <mergeCell ref="B238:H238"/>
    <mergeCell ref="B239:H239"/>
    <mergeCell ref="B231:H231"/>
    <mergeCell ref="B228:H228"/>
    <mergeCell ref="B230:H230"/>
    <mergeCell ref="B232:H232"/>
    <mergeCell ref="B235:H235"/>
    <mergeCell ref="B237:H237"/>
    <mergeCell ref="B236:H236"/>
    <mergeCell ref="B200:H200"/>
    <mergeCell ref="B199:H199"/>
    <mergeCell ref="B193:H193"/>
    <mergeCell ref="B58:H58"/>
    <mergeCell ref="B59:H59"/>
    <mergeCell ref="B60:H60"/>
    <mergeCell ref="B164:H164"/>
    <mergeCell ref="B165:H165"/>
    <mergeCell ref="B189:H189"/>
    <mergeCell ref="B84:H84"/>
    <mergeCell ref="B212:H212"/>
    <mergeCell ref="B102:H102"/>
    <mergeCell ref="B136:H136"/>
    <mergeCell ref="B151:H151"/>
    <mergeCell ref="B195:H195"/>
    <mergeCell ref="B203:H203"/>
    <mergeCell ref="B202:H202"/>
    <mergeCell ref="B163:H163"/>
    <mergeCell ref="B137:H137"/>
    <mergeCell ref="B198:H198"/>
    <mergeCell ref="B95:H95"/>
    <mergeCell ref="B96:H96"/>
    <mergeCell ref="B125:H125"/>
    <mergeCell ref="B138:H138"/>
    <mergeCell ref="B106:H106"/>
    <mergeCell ref="B108:H108"/>
    <mergeCell ref="B101:H101"/>
    <mergeCell ref="B123:H123"/>
    <mergeCell ref="B109:H109"/>
    <mergeCell ref="B97:H97"/>
    <mergeCell ref="B168:H168"/>
    <mergeCell ref="B139:H139"/>
    <mergeCell ref="B140:H140"/>
    <mergeCell ref="B162:H162"/>
    <mergeCell ref="B145:H145"/>
    <mergeCell ref="B197:H197"/>
    <mergeCell ref="B187:H187"/>
    <mergeCell ref="B192:H192"/>
    <mergeCell ref="B188:H188"/>
    <mergeCell ref="B191:H191"/>
    <mergeCell ref="B216:H216"/>
    <mergeCell ref="B180:H180"/>
    <mergeCell ref="B183:H183"/>
    <mergeCell ref="B177:H177"/>
    <mergeCell ref="B178:H178"/>
    <mergeCell ref="B213:H213"/>
    <mergeCell ref="B211:H211"/>
    <mergeCell ref="B207:H207"/>
    <mergeCell ref="B210:H210"/>
    <mergeCell ref="B184:H184"/>
    <mergeCell ref="B3:M3"/>
    <mergeCell ref="B64:H64"/>
    <mergeCell ref="B61:H61"/>
    <mergeCell ref="B62:H62"/>
    <mergeCell ref="B8:H8"/>
    <mergeCell ref="B7:H7"/>
    <mergeCell ref="B9:H9"/>
    <mergeCell ref="B4:H4"/>
    <mergeCell ref="B5:H5"/>
    <mergeCell ref="B11:H11"/>
    <mergeCell ref="B300:H300"/>
    <mergeCell ref="B302:H302"/>
    <mergeCell ref="B299:H299"/>
    <mergeCell ref="B301:H301"/>
    <mergeCell ref="J1:M1"/>
    <mergeCell ref="B2:M2"/>
    <mergeCell ref="B41:H41"/>
    <mergeCell ref="B42:H42"/>
    <mergeCell ref="B43:H43"/>
    <mergeCell ref="B44:H44"/>
  </mergeCells>
  <phoneticPr fontId="7" type="noConversion"/>
  <pageMargins left="0.39370078740157483" right="0.35433070866141736" top="0.23622047244094491" bottom="0.19685039370078741" header="0.51181102362204722" footer="0.51181102362204722"/>
  <pageSetup paperSize="9" scale="8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Прил.6</vt:lpstr>
      <vt:lpstr>Прил.6!Область_печати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</dc:creator>
  <cp:lastModifiedBy>sveta Stroeva</cp:lastModifiedBy>
  <cp:lastPrinted>2018-03-14T09:42:25Z</cp:lastPrinted>
  <dcterms:created xsi:type="dcterms:W3CDTF">2013-12-12T07:19:59Z</dcterms:created>
  <dcterms:modified xsi:type="dcterms:W3CDTF">2019-02-26T16:17:51Z</dcterms:modified>
</cp:coreProperties>
</file>