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Постановления об исполнении Бюджета\"/>
    </mc:Choice>
  </mc:AlternateContent>
  <bookViews>
    <workbookView xWindow="0" yWindow="0" windowWidth="28800" windowHeight="12435"/>
  </bookViews>
  <sheets>
    <sheet name="Приложение 2" sheetId="1" r:id="rId1"/>
  </sheets>
  <definedNames>
    <definedName name="_xlnm.Print_Titles" localSheetId="0">'Приложение 2'!$9:$9</definedName>
  </definedNames>
  <calcPr calcId="152511"/>
</workbook>
</file>

<file path=xl/calcChain.xml><?xml version="1.0" encoding="utf-8"?>
<calcChain xmlns="http://schemas.openxmlformats.org/spreadsheetml/2006/main">
  <c r="Z354" i="1" l="1"/>
  <c r="Z353" i="1"/>
  <c r="Z352" i="1" s="1"/>
  <c r="Z351" i="1" s="1"/>
  <c r="Z350" i="1" s="1"/>
  <c r="Z349" i="1" s="1"/>
  <c r="Z413" i="1"/>
  <c r="Z412" i="1"/>
  <c r="Z411" i="1" s="1"/>
  <c r="Z410" i="1" s="1"/>
  <c r="AZ410" i="1"/>
  <c r="AZ411" i="1"/>
  <c r="AZ412" i="1"/>
  <c r="AZ413" i="1"/>
  <c r="Z400" i="1"/>
  <c r="AZ400" i="1"/>
  <c r="Z401" i="1"/>
  <c r="AZ401" i="1"/>
  <c r="Z402" i="1"/>
  <c r="AZ402" i="1"/>
  <c r="Z403" i="1"/>
  <c r="AZ403" i="1"/>
  <c r="BA408" i="1"/>
  <c r="BA407" i="1"/>
  <c r="BA405" i="1"/>
  <c r="BA404" i="1"/>
  <c r="BA409" i="1"/>
  <c r="Z394" i="1"/>
  <c r="AZ394" i="1"/>
  <c r="Z395" i="1"/>
  <c r="AZ395" i="1"/>
  <c r="Z396" i="1"/>
  <c r="AZ396" i="1"/>
  <c r="Z397" i="1"/>
  <c r="AZ397" i="1"/>
  <c r="Z385" i="1"/>
  <c r="AZ385" i="1"/>
  <c r="Z386" i="1"/>
  <c r="AZ386" i="1"/>
  <c r="Z381" i="1"/>
  <c r="AZ380" i="1"/>
  <c r="AZ381" i="1"/>
  <c r="Z382" i="1"/>
  <c r="AZ382" i="1"/>
  <c r="Z375" i="1"/>
  <c r="Z374" i="1" s="1"/>
  <c r="AZ374" i="1"/>
  <c r="AZ375" i="1"/>
  <c r="BA376" i="1"/>
  <c r="Z363" i="1"/>
  <c r="Z362" i="1" s="1"/>
  <c r="AZ362" i="1"/>
  <c r="AZ363" i="1"/>
  <c r="Z357" i="1"/>
  <c r="Z356" i="1" s="1"/>
  <c r="AZ356" i="1"/>
  <c r="AZ357" i="1"/>
  <c r="BA360" i="1"/>
  <c r="BA359" i="1"/>
  <c r="Z328" i="1"/>
  <c r="Z327" i="1"/>
  <c r="Z326" i="1" s="1"/>
  <c r="Z320" i="1" s="1"/>
  <c r="Z322" i="1"/>
  <c r="Z321" i="1"/>
  <c r="Z346" i="1"/>
  <c r="Z345" i="1" s="1"/>
  <c r="Z344" i="1" s="1"/>
  <c r="Z343" i="1" s="1"/>
  <c r="Z342" i="1" s="1"/>
  <c r="Z341" i="1" s="1"/>
  <c r="Z340" i="1" s="1"/>
  <c r="Z339" i="1" s="1"/>
  <c r="AZ339" i="1"/>
  <c r="AZ340" i="1"/>
  <c r="AZ341" i="1"/>
  <c r="AZ342" i="1"/>
  <c r="AZ344" i="1"/>
  <c r="AZ345" i="1"/>
  <c r="Z337" i="1"/>
  <c r="Z336" i="1" s="1"/>
  <c r="Z335" i="1" s="1"/>
  <c r="Z334" i="1" s="1"/>
  <c r="Z333" i="1" s="1"/>
  <c r="Z332" i="1" s="1"/>
  <c r="Z331" i="1" s="1"/>
  <c r="AZ328" i="1"/>
  <c r="BA329" i="1"/>
  <c r="AZ322" i="1"/>
  <c r="AZ323" i="1"/>
  <c r="Z309" i="1"/>
  <c r="Z308" i="1"/>
  <c r="Z307" i="1" s="1"/>
  <c r="Z306" i="1" s="1"/>
  <c r="Z305" i="1" s="1"/>
  <c r="AZ305" i="1"/>
  <c r="AZ306" i="1"/>
  <c r="AZ307" i="1"/>
  <c r="AZ308" i="1"/>
  <c r="AZ309" i="1"/>
  <c r="BA312" i="1"/>
  <c r="BA311" i="1"/>
  <c r="BA310" i="1"/>
  <c r="BA313" i="1"/>
  <c r="BA314" i="1"/>
  <c r="Z302" i="1"/>
  <c r="Z301" i="1" s="1"/>
  <c r="Z300" i="1" s="1"/>
  <c r="AZ300" i="1"/>
  <c r="AZ301" i="1"/>
  <c r="AZ302" i="1"/>
  <c r="BA303" i="1"/>
  <c r="Z295" i="1"/>
  <c r="Z294" i="1"/>
  <c r="Z293" i="1" s="1"/>
  <c r="AZ293" i="1"/>
  <c r="AZ294" i="1"/>
  <c r="AZ295" i="1"/>
  <c r="BA298" i="1"/>
  <c r="BA296" i="1"/>
  <c r="Z290" i="1"/>
  <c r="Z289" i="1" s="1"/>
  <c r="Z288" i="1" s="1"/>
  <c r="AZ288" i="1"/>
  <c r="AZ289" i="1"/>
  <c r="AZ290" i="1"/>
  <c r="BA291" i="1"/>
  <c r="Z284" i="1"/>
  <c r="Z283" i="1" s="1"/>
  <c r="Z282" i="1" s="1"/>
  <c r="AZ283" i="1"/>
  <c r="AZ282" i="1" s="1"/>
  <c r="AZ284" i="1"/>
  <c r="BA285" i="1"/>
  <c r="BA286" i="1"/>
  <c r="Z279" i="1"/>
  <c r="Z278" i="1"/>
  <c r="Z277" i="1" s="1"/>
  <c r="AZ277" i="1"/>
  <c r="AZ278" i="1"/>
  <c r="Z275" i="1"/>
  <c r="Z274" i="1" s="1"/>
  <c r="Z273" i="1" s="1"/>
  <c r="AZ273" i="1"/>
  <c r="AZ274" i="1"/>
  <c r="AZ275" i="1"/>
  <c r="Z271" i="1"/>
  <c r="Z270" i="1" s="1"/>
  <c r="Z269" i="1" s="1"/>
  <c r="AZ269" i="1"/>
  <c r="AZ270" i="1"/>
  <c r="AZ271" i="1"/>
  <c r="Z261" i="1"/>
  <c r="Z263" i="1"/>
  <c r="Z262" i="1" s="1"/>
  <c r="AZ263" i="1"/>
  <c r="AZ262" i="1" s="1"/>
  <c r="AZ261" i="1" s="1"/>
  <c r="Z255" i="1"/>
  <c r="Z254" i="1" s="1"/>
  <c r="Z253" i="1" s="1"/>
  <c r="AZ255" i="1"/>
  <c r="AZ254" i="1" s="1"/>
  <c r="AZ253" i="1" s="1"/>
  <c r="Z247" i="1"/>
  <c r="Z246" i="1" s="1"/>
  <c r="Z245" i="1" s="1"/>
  <c r="AZ247" i="1"/>
  <c r="AZ246" i="1" s="1"/>
  <c r="AZ245" i="1" s="1"/>
  <c r="Z242" i="1"/>
  <c r="Z241" i="1" s="1"/>
  <c r="Z240" i="1" s="1"/>
  <c r="AZ242" i="1"/>
  <c r="AZ241" i="1" s="1"/>
  <c r="AZ240" i="1" s="1"/>
  <c r="BA243" i="1"/>
  <c r="Z238" i="1"/>
  <c r="Z237" i="1" s="1"/>
  <c r="Z236" i="1" s="1"/>
  <c r="AZ238" i="1"/>
  <c r="AZ237" i="1" s="1"/>
  <c r="AZ236" i="1" s="1"/>
  <c r="Z234" i="1"/>
  <c r="Z233" i="1" s="1"/>
  <c r="Z232" i="1" s="1"/>
  <c r="AZ234" i="1"/>
  <c r="AZ233" i="1" s="1"/>
  <c r="AZ232" i="1" s="1"/>
  <c r="Z229" i="1"/>
  <c r="Z228" i="1" s="1"/>
  <c r="Z227" i="1" s="1"/>
  <c r="AZ229" i="1"/>
  <c r="BA231" i="1"/>
  <c r="Z221" i="1"/>
  <c r="Z220" i="1" s="1"/>
  <c r="Z219" i="1" s="1"/>
  <c r="Z218" i="1" s="1"/>
  <c r="Z217" i="1" s="1"/>
  <c r="Z319" i="1" l="1"/>
  <c r="Z318" i="1" s="1"/>
  <c r="Z317" i="1" s="1"/>
  <c r="Z316" i="1" s="1"/>
  <c r="Z252" i="1"/>
  <c r="Z251" i="1" s="1"/>
  <c r="Z250" i="1" s="1"/>
  <c r="Z226" i="1"/>
  <c r="Z225" i="1" s="1"/>
  <c r="Z224" i="1" s="1"/>
  <c r="Z223" i="1" s="1"/>
  <c r="Z215" i="1"/>
  <c r="Z214" i="1" s="1"/>
  <c r="Z213" i="1" s="1"/>
  <c r="Z212" i="1" s="1"/>
  <c r="Z211" i="1" s="1"/>
  <c r="Z210" i="1" s="1"/>
  <c r="Z209" i="1" s="1"/>
  <c r="AZ215" i="1"/>
  <c r="AZ214" i="1" s="1"/>
  <c r="AZ213" i="1" s="1"/>
  <c r="AZ212" i="1" s="1"/>
  <c r="AZ211" i="1" s="1"/>
  <c r="AZ210" i="1" s="1"/>
  <c r="Z206" i="1"/>
  <c r="Z205" i="1" s="1"/>
  <c r="Z204" i="1" s="1"/>
  <c r="AZ206" i="1"/>
  <c r="AZ205" i="1" s="1"/>
  <c r="AZ204" i="1" s="1"/>
  <c r="Z202" i="1"/>
  <c r="Z201" i="1" s="1"/>
  <c r="Z200" i="1" s="1"/>
  <c r="AZ202" i="1"/>
  <c r="AZ201" i="1" s="1"/>
  <c r="Z195" i="1"/>
  <c r="Z194" i="1" s="1"/>
  <c r="Z193" i="1" s="1"/>
  <c r="Z192" i="1" s="1"/>
  <c r="Z191" i="1" s="1"/>
  <c r="Z190" i="1" s="1"/>
  <c r="AZ195" i="1"/>
  <c r="BA196" i="1"/>
  <c r="Z187" i="1"/>
  <c r="Z186" i="1" s="1"/>
  <c r="Z185" i="1" s="1"/>
  <c r="Z184" i="1" s="1"/>
  <c r="AZ187" i="1"/>
  <c r="AZ186" i="1" s="1"/>
  <c r="AZ185" i="1" s="1"/>
  <c r="AZ184" i="1" s="1"/>
  <c r="Z181" i="1"/>
  <c r="Z180" i="1" s="1"/>
  <c r="Z179" i="1" s="1"/>
  <c r="AZ181" i="1"/>
  <c r="BA182" i="1"/>
  <c r="Z176" i="1"/>
  <c r="Z175" i="1" s="1"/>
  <c r="Z174" i="1" s="1"/>
  <c r="AZ176" i="1"/>
  <c r="AZ175" i="1" s="1"/>
  <c r="AZ174" i="1" s="1"/>
  <c r="BA177" i="1"/>
  <c r="Z170" i="1"/>
  <c r="Z169" i="1" s="1"/>
  <c r="Z168" i="1" s="1"/>
  <c r="Z167" i="1" s="1"/>
  <c r="AZ170" i="1"/>
  <c r="AZ169" i="1" s="1"/>
  <c r="AZ168" i="1" s="1"/>
  <c r="AZ167" i="1" s="1"/>
  <c r="Z165" i="1"/>
  <c r="Z164" i="1" s="1"/>
  <c r="Z163" i="1" s="1"/>
  <c r="Z162" i="1" s="1"/>
  <c r="Z154" i="1"/>
  <c r="Z153" i="1" s="1"/>
  <c r="Z152" i="1" s="1"/>
  <c r="Z151" i="1" s="1"/>
  <c r="Z150" i="1" s="1"/>
  <c r="Z149" i="1" s="1"/>
  <c r="AZ154" i="1"/>
  <c r="AZ153" i="1" s="1"/>
  <c r="AZ152" i="1" s="1"/>
  <c r="Z145" i="1"/>
  <c r="Z144" i="1" s="1"/>
  <c r="Z143" i="1" s="1"/>
  <c r="Z142" i="1" s="1"/>
  <c r="Z141" i="1" s="1"/>
  <c r="Z140" i="1" s="1"/>
  <c r="Z139" i="1" s="1"/>
  <c r="Z138" i="1" s="1"/>
  <c r="Z131" i="1"/>
  <c r="Z130" i="1" s="1"/>
  <c r="AZ131" i="1"/>
  <c r="AZ130" i="1" s="1"/>
  <c r="Z135" i="1"/>
  <c r="Z134" i="1" s="1"/>
  <c r="AZ135" i="1"/>
  <c r="AZ134" i="1" s="1"/>
  <c r="BA136" i="1"/>
  <c r="Z123" i="1"/>
  <c r="AZ123" i="1"/>
  <c r="AZ122" i="1" s="1"/>
  <c r="AZ121" i="1" s="1"/>
  <c r="BA124" i="1"/>
  <c r="AZ112" i="1"/>
  <c r="AZ111" i="1" s="1"/>
  <c r="Z112" i="1"/>
  <c r="Z111" i="1" s="1"/>
  <c r="Z117" i="1"/>
  <c r="Z116" i="1" s="1"/>
  <c r="AZ117" i="1"/>
  <c r="AZ116" i="1" s="1"/>
  <c r="Z108" i="1"/>
  <c r="Z107" i="1" s="1"/>
  <c r="Z106" i="1" s="1"/>
  <c r="AZ108" i="1"/>
  <c r="AZ107" i="1" s="1"/>
  <c r="AZ106" i="1" s="1"/>
  <c r="Z104" i="1"/>
  <c r="Z103" i="1" s="1"/>
  <c r="Z102" i="1" s="1"/>
  <c r="AZ104" i="1"/>
  <c r="AZ103" i="1" s="1"/>
  <c r="AZ102" i="1" s="1"/>
  <c r="Z100" i="1"/>
  <c r="Z99" i="1" s="1"/>
  <c r="Z98" i="1" s="1"/>
  <c r="AZ100" i="1"/>
  <c r="AZ99" i="1" s="1"/>
  <c r="AZ98" i="1" s="1"/>
  <c r="Z96" i="1"/>
  <c r="Z95" i="1" s="1"/>
  <c r="Z94" i="1" s="1"/>
  <c r="AZ96" i="1"/>
  <c r="AZ95" i="1" s="1"/>
  <c r="AZ94" i="1" s="1"/>
  <c r="Z89" i="1"/>
  <c r="Z88" i="1" s="1"/>
  <c r="Z87" i="1" s="1"/>
  <c r="Z86" i="1" s="1"/>
  <c r="Z85" i="1" s="1"/>
  <c r="Z84" i="1" s="1"/>
  <c r="AZ89" i="1"/>
  <c r="AZ88" i="1" s="1"/>
  <c r="AZ87" i="1" s="1"/>
  <c r="AZ86" i="1" s="1"/>
  <c r="AZ85" i="1" s="1"/>
  <c r="BA55" i="1"/>
  <c r="AZ54" i="1"/>
  <c r="AZ53" i="1" s="1"/>
  <c r="AZ52" i="1" s="1"/>
  <c r="Z54" i="1"/>
  <c r="Z53" i="1" s="1"/>
  <c r="Z70" i="1"/>
  <c r="Z69" i="1" s="1"/>
  <c r="Z68" i="1" s="1"/>
  <c r="AZ70" i="1"/>
  <c r="AZ69" i="1" s="1"/>
  <c r="AZ68" i="1" s="1"/>
  <c r="Z82" i="1"/>
  <c r="Z81" i="1" s="1"/>
  <c r="Z80" i="1" s="1"/>
  <c r="AZ82" i="1"/>
  <c r="AZ81" i="1" s="1"/>
  <c r="AZ80" i="1" s="1"/>
  <c r="Z78" i="1"/>
  <c r="Z77" i="1" s="1"/>
  <c r="Z76" i="1" s="1"/>
  <c r="AZ78" i="1"/>
  <c r="AZ77" i="1" s="1"/>
  <c r="AZ76" i="1" s="1"/>
  <c r="Z74" i="1"/>
  <c r="Z73" i="1" s="1"/>
  <c r="Z72" i="1" s="1"/>
  <c r="AZ74" i="1"/>
  <c r="AZ73" i="1" s="1"/>
  <c r="AZ72" i="1" s="1"/>
  <c r="Z66" i="1"/>
  <c r="Z65" i="1" s="1"/>
  <c r="Z64" i="1" s="1"/>
  <c r="AZ66" i="1"/>
  <c r="AZ65" i="1" s="1"/>
  <c r="AZ64" i="1" s="1"/>
  <c r="Z62" i="1"/>
  <c r="Z61" i="1" s="1"/>
  <c r="Z60" i="1" s="1"/>
  <c r="AZ62" i="1"/>
  <c r="AZ61" i="1" s="1"/>
  <c r="AZ60" i="1" s="1"/>
  <c r="Z58" i="1"/>
  <c r="Z57" i="1" s="1"/>
  <c r="Z56" i="1" s="1"/>
  <c r="AZ58" i="1"/>
  <c r="AZ57" i="1" s="1"/>
  <c r="AZ56" i="1" s="1"/>
  <c r="Z45" i="1"/>
  <c r="Z44" i="1" s="1"/>
  <c r="AZ45" i="1"/>
  <c r="AZ44" i="1" s="1"/>
  <c r="BA48" i="1"/>
  <c r="BA47" i="1"/>
  <c r="Z31" i="1"/>
  <c r="Z30" i="1" s="1"/>
  <c r="AZ31" i="1"/>
  <c r="AZ30" i="1" s="1"/>
  <c r="Z26" i="1"/>
  <c r="Z25" i="1" s="1"/>
  <c r="AZ26" i="1"/>
  <c r="AZ25" i="1" s="1"/>
  <c r="Z18" i="1"/>
  <c r="Z17" i="1" s="1"/>
  <c r="Z16" i="1" s="1"/>
  <c r="Z19" i="1"/>
  <c r="AZ19" i="1"/>
  <c r="AZ18" i="1" s="1"/>
  <c r="AZ17" i="1" s="1"/>
  <c r="AZ129" i="1" l="1"/>
  <c r="Z129" i="1"/>
  <c r="Z128" i="1" s="1"/>
  <c r="Z127" i="1" s="1"/>
  <c r="Z126" i="1" s="1"/>
  <c r="Z125" i="1" s="1"/>
  <c r="AZ51" i="1"/>
  <c r="AZ50" i="1" s="1"/>
  <c r="BA123" i="1"/>
  <c r="Z110" i="1"/>
  <c r="AZ24" i="1"/>
  <c r="Z199" i="1"/>
  <c r="Z198" i="1" s="1"/>
  <c r="Z189" i="1" s="1"/>
  <c r="Z122" i="1"/>
  <c r="Z121" i="1" s="1"/>
  <c r="AZ110" i="1"/>
  <c r="AZ93" i="1" s="1"/>
  <c r="Z24" i="1"/>
  <c r="Z23" i="1" s="1"/>
  <c r="Z15" i="1" s="1"/>
  <c r="BA53" i="1"/>
  <c r="Z52" i="1"/>
  <c r="BA52" i="1" s="1"/>
  <c r="BA54" i="1"/>
  <c r="BA357" i="1"/>
  <c r="AZ355" i="1"/>
  <c r="AZ145" i="1"/>
  <c r="Z173" i="1"/>
  <c r="Z161" i="1" s="1"/>
  <c r="Z160" i="1" s="1"/>
  <c r="Z159" i="1" s="1"/>
  <c r="Z249" i="1"/>
  <c r="Z208" i="1" s="1"/>
  <c r="AZ279" i="1"/>
  <c r="Z323" i="1"/>
  <c r="AZ346" i="1"/>
  <c r="Z355" i="1"/>
  <c r="Z380" i="1"/>
  <c r="AZ379" i="1"/>
  <c r="BA401" i="1"/>
  <c r="BA402" i="1"/>
  <c r="BA365" i="1"/>
  <c r="BA412" i="1"/>
  <c r="BA399" i="1"/>
  <c r="BA378" i="1"/>
  <c r="BA369" i="1"/>
  <c r="BA367" i="1"/>
  <c r="BA366" i="1"/>
  <c r="BA347" i="1"/>
  <c r="BA411" i="1"/>
  <c r="BA410" i="1"/>
  <c r="BA398" i="1"/>
  <c r="BA396" i="1"/>
  <c r="BA389" i="1"/>
  <c r="BA388" i="1"/>
  <c r="BA385" i="1"/>
  <c r="BA384" i="1"/>
  <c r="BA383" i="1"/>
  <c r="BA374" i="1"/>
  <c r="BA373" i="1"/>
  <c r="BA372" i="1"/>
  <c r="BA371" i="1"/>
  <c r="BA364" i="1"/>
  <c r="BA358" i="1"/>
  <c r="BA264" i="1"/>
  <c r="BA259" i="1"/>
  <c r="BA147" i="1"/>
  <c r="BA37" i="1"/>
  <c r="BA36" i="1"/>
  <c r="BA35" i="1"/>
  <c r="BA34" i="1"/>
  <c r="BA33" i="1"/>
  <c r="BA21" i="1"/>
  <c r="Z93" i="1" l="1"/>
  <c r="Z92" i="1" s="1"/>
  <c r="Z91" i="1" s="1"/>
  <c r="AZ92" i="1"/>
  <c r="AZ91" i="1" s="1"/>
  <c r="Z51" i="1"/>
  <c r="Z50" i="1" s="1"/>
  <c r="Z14" i="1" s="1"/>
  <c r="Z158" i="1"/>
  <c r="BA122" i="1"/>
  <c r="BA121" i="1"/>
  <c r="BA379" i="1"/>
  <c r="BA380" i="1"/>
  <c r="BA397" i="1"/>
  <c r="BA361" i="1"/>
  <c r="AZ354" i="1"/>
  <c r="AZ353" i="1" s="1"/>
  <c r="BA363" i="1"/>
  <c r="BA414" i="1"/>
  <c r="BA394" i="1"/>
  <c r="BA362" i="1"/>
  <c r="BA395" i="1"/>
  <c r="BA413" i="1"/>
  <c r="BA342" i="1"/>
  <c r="BA341" i="1"/>
  <c r="BA324" i="1"/>
  <c r="BA323" i="1"/>
  <c r="BA315" i="1"/>
  <c r="BA309" i="1"/>
  <c r="BA306" i="1"/>
  <c r="BA304" i="1"/>
  <c r="BA301" i="1"/>
  <c r="BA299" i="1"/>
  <c r="BA295" i="1"/>
  <c r="BA294" i="1"/>
  <c r="BA293" i="1"/>
  <c r="BA292" i="1"/>
  <c r="BA287" i="1"/>
  <c r="BA284" i="1"/>
  <c r="BA281" i="1"/>
  <c r="BA280" i="1"/>
  <c r="BA279" i="1"/>
  <c r="BA278" i="1"/>
  <c r="BA277" i="1"/>
  <c r="BA270" i="1"/>
  <c r="BA269" i="1"/>
  <c r="BA266" i="1"/>
  <c r="BA263" i="1"/>
  <c r="BA261" i="1"/>
  <c r="BA256" i="1"/>
  <c r="BA255" i="1"/>
  <c r="BA248" i="1"/>
  <c r="BA247" i="1"/>
  <c r="BA239" i="1"/>
  <c r="BA238" i="1"/>
  <c r="BA233" i="1"/>
  <c r="BA232" i="1"/>
  <c r="AZ221" i="1"/>
  <c r="AZ220" i="1" s="1"/>
  <c r="AZ219" i="1" s="1"/>
  <c r="AZ218" i="1" s="1"/>
  <c r="AZ217" i="1" s="1"/>
  <c r="BA213" i="1"/>
  <c r="BA212" i="1"/>
  <c r="BA201" i="1"/>
  <c r="AZ200" i="1"/>
  <c r="AZ199" i="1" s="1"/>
  <c r="AZ198" i="1" s="1"/>
  <c r="BA195" i="1"/>
  <c r="AZ194" i="1"/>
  <c r="BA194" i="1" s="1"/>
  <c r="BA187" i="1"/>
  <c r="BA186" i="1"/>
  <c r="BA183" i="1"/>
  <c r="BA181" i="1"/>
  <c r="BA176" i="1"/>
  <c r="BA175" i="1"/>
  <c r="BA170" i="1"/>
  <c r="BA169" i="1"/>
  <c r="BA168" i="1"/>
  <c r="BA157" i="1"/>
  <c r="BA130" i="1"/>
  <c r="BA129" i="1"/>
  <c r="BA120" i="1"/>
  <c r="BA118" i="1"/>
  <c r="BA117" i="1"/>
  <c r="BA116" i="1"/>
  <c r="BA115" i="1"/>
  <c r="BA112" i="1"/>
  <c r="BA108" i="1"/>
  <c r="BA104" i="1"/>
  <c r="BA103" i="1"/>
  <c r="BA100" i="1"/>
  <c r="BA99" i="1"/>
  <c r="BA86" i="1"/>
  <c r="BA85" i="1"/>
  <c r="BA82" i="1"/>
  <c r="BA81" i="1"/>
  <c r="BA78" i="1"/>
  <c r="BA77" i="1"/>
  <c r="BA74" i="1"/>
  <c r="BA73" i="1"/>
  <c r="BA56" i="1"/>
  <c r="BA46" i="1"/>
  <c r="BA45" i="1"/>
  <c r="BA44" i="1"/>
  <c r="BA43" i="1"/>
  <c r="BA42" i="1"/>
  <c r="BA41" i="1"/>
  <c r="BA40" i="1"/>
  <c r="BA39" i="1"/>
  <c r="BA38" i="1"/>
  <c r="BA32" i="1"/>
  <c r="BA31" i="1"/>
  <c r="BA29" i="1"/>
  <c r="BA28" i="1"/>
  <c r="BA27" i="1"/>
  <c r="BA25" i="1"/>
  <c r="BA22" i="1"/>
  <c r="BA20" i="1"/>
  <c r="BA19" i="1"/>
  <c r="Z13" i="1" l="1"/>
  <c r="Z12" i="1"/>
  <c r="Z11" i="1" s="1"/>
  <c r="BA50" i="1"/>
  <c r="BA51" i="1"/>
  <c r="BA218" i="1"/>
  <c r="BA219" i="1"/>
  <c r="BA110" i="1"/>
  <c r="BA354" i="1"/>
  <c r="BA355" i="1"/>
  <c r="BA356" i="1"/>
  <c r="BA375" i="1"/>
  <c r="BA377" i="1"/>
  <c r="BA382" i="1"/>
  <c r="BA381" i="1"/>
  <c r="BA387" i="1"/>
  <c r="BA386" i="1"/>
  <c r="BA370" i="1"/>
  <c r="BA393" i="1"/>
  <c r="BA119" i="1"/>
  <c r="BA156" i="1"/>
  <c r="AZ180" i="1"/>
  <c r="AZ179" i="1" s="1"/>
  <c r="AZ173" i="1" s="1"/>
  <c r="BA267" i="1"/>
  <c r="BA26" i="1"/>
  <c r="BA207" i="1"/>
  <c r="BA200" i="1"/>
  <c r="BA72" i="1"/>
  <c r="AZ84" i="1"/>
  <c r="BA84" i="1" s="1"/>
  <c r="AZ128" i="1"/>
  <c r="AZ127" i="1" s="1"/>
  <c r="BA174" i="1"/>
  <c r="BA246" i="1"/>
  <c r="BA300" i="1"/>
  <c r="BA305" i="1"/>
  <c r="BA258" i="1"/>
  <c r="BA257" i="1"/>
  <c r="BA106" i="1"/>
  <c r="BA105" i="1"/>
  <c r="BA297" i="1"/>
  <c r="BA107" i="1"/>
  <c r="BA111" i="1"/>
  <c r="BA114" i="1"/>
  <c r="AZ193" i="1"/>
  <c r="BA193" i="1" s="1"/>
  <c r="BA222" i="1"/>
  <c r="BA260" i="1"/>
  <c r="BA265" i="1"/>
  <c r="BA268" i="1"/>
  <c r="BA283" i="1"/>
  <c r="BA322" i="1"/>
  <c r="BA340" i="1"/>
  <c r="BA172" i="1"/>
  <c r="BA188" i="1"/>
  <c r="BA199" i="1"/>
  <c r="BA289" i="1"/>
  <c r="BA288" i="1"/>
  <c r="BA220" i="1"/>
  <c r="AZ23" i="1"/>
  <c r="BA49" i="1"/>
  <c r="BA83" i="1"/>
  <c r="BA109" i="1"/>
  <c r="BA221" i="1"/>
  <c r="BA262" i="1"/>
  <c r="BA290" i="1"/>
  <c r="BA302" i="1"/>
  <c r="BA127" i="1" l="1"/>
  <c r="AZ126" i="1"/>
  <c r="BA97" i="1"/>
  <c r="BA179" i="1"/>
  <c r="BA30" i="1"/>
  <c r="BA339" i="1"/>
  <c r="BA282" i="1"/>
  <c r="BA98" i="1"/>
  <c r="BA368" i="1"/>
  <c r="BA392" i="1"/>
  <c r="BA406" i="1"/>
  <c r="BA180" i="1"/>
  <c r="BA245" i="1"/>
  <c r="BA206" i="1"/>
  <c r="BA67" i="1"/>
  <c r="BA128" i="1"/>
  <c r="AZ321" i="1"/>
  <c r="BA155" i="1"/>
  <c r="BA113" i="1"/>
  <c r="BA237" i="1"/>
  <c r="BA307" i="1"/>
  <c r="BA308" i="1"/>
  <c r="BA211" i="1"/>
  <c r="BA167" i="1"/>
  <c r="AZ192" i="1"/>
  <c r="BA254" i="1"/>
  <c r="BA217" i="1"/>
  <c r="BA216" i="1"/>
  <c r="BA18" i="1"/>
  <c r="BA215" i="1"/>
  <c r="BA214" i="1"/>
  <c r="BA171" i="1"/>
  <c r="BA230" i="1"/>
  <c r="BA185" i="1"/>
  <c r="BA137" i="1"/>
  <c r="BA80" i="1"/>
  <c r="BA79" i="1"/>
  <c r="BA276" i="1"/>
  <c r="BA146" i="1"/>
  <c r="BA75" i="1"/>
  <c r="BA76" i="1"/>
  <c r="BA198" i="1"/>
  <c r="BA197" i="1"/>
  <c r="BA102" i="1"/>
  <c r="BA192" i="1" l="1"/>
  <c r="AZ191" i="1"/>
  <c r="AZ125" i="1"/>
  <c r="BA125" i="1" s="1"/>
  <c r="BA126" i="1"/>
  <c r="BA173" i="1"/>
  <c r="BA23" i="1"/>
  <c r="BA210" i="1"/>
  <c r="AZ209" i="1"/>
  <c r="BA93" i="1"/>
  <c r="BA253" i="1"/>
  <c r="AZ252" i="1"/>
  <c r="AZ251" i="1" s="1"/>
  <c r="BA321" i="1"/>
  <c r="BA390" i="1"/>
  <c r="BA391" i="1"/>
  <c r="BA403" i="1"/>
  <c r="BA71" i="1"/>
  <c r="BA66" i="1"/>
  <c r="BA236" i="1"/>
  <c r="BA24" i="1"/>
  <c r="BA330" i="1"/>
  <c r="BA166" i="1"/>
  <c r="AZ165" i="1"/>
  <c r="BA205" i="1"/>
  <c r="BA17" i="1"/>
  <c r="AZ16" i="1"/>
  <c r="AZ15" i="1" s="1"/>
  <c r="AZ14" i="1" s="1"/>
  <c r="BA101" i="1"/>
  <c r="BA90" i="1"/>
  <c r="BA275" i="1"/>
  <c r="BA184" i="1"/>
  <c r="BA338" i="1"/>
  <c r="AZ337" i="1"/>
  <c r="BA229" i="1"/>
  <c r="AZ228" i="1"/>
  <c r="AZ227" i="1" s="1"/>
  <c r="AZ226" i="1" s="1"/>
  <c r="BA154" i="1"/>
  <c r="BA145" i="1"/>
  <c r="AZ144" i="1"/>
  <c r="BA135" i="1"/>
  <c r="BA191" i="1" l="1"/>
  <c r="AZ190" i="1"/>
  <c r="BA165" i="1"/>
  <c r="AZ164" i="1"/>
  <c r="AZ163" i="1" s="1"/>
  <c r="AZ162" i="1" s="1"/>
  <c r="AZ161" i="1" s="1"/>
  <c r="AZ160" i="1" s="1"/>
  <c r="AZ159" i="1" s="1"/>
  <c r="BA92" i="1"/>
  <c r="BA91" i="1"/>
  <c r="BA16" i="1"/>
  <c r="BA252" i="1"/>
  <c r="BA209" i="1"/>
  <c r="BA70" i="1"/>
  <c r="BA65" i="1"/>
  <c r="BA234" i="1"/>
  <c r="BA235" i="1"/>
  <c r="BA204" i="1"/>
  <c r="AZ327" i="1"/>
  <c r="BA328" i="1"/>
  <c r="BA244" i="1"/>
  <c r="BA178" i="1"/>
  <c r="BA134" i="1"/>
  <c r="BA242" i="1"/>
  <c r="BA228" i="1"/>
  <c r="BA89" i="1"/>
  <c r="BA58" i="1"/>
  <c r="BA57" i="1"/>
  <c r="BA144" i="1"/>
  <c r="AZ143" i="1"/>
  <c r="BA153" i="1"/>
  <c r="BA337" i="1"/>
  <c r="AZ336" i="1"/>
  <c r="BA96" i="1"/>
  <c r="BA160" i="1" l="1"/>
  <c r="AZ189" i="1"/>
  <c r="BA189" i="1" s="1"/>
  <c r="BA190" i="1"/>
  <c r="AZ158" i="1"/>
  <c r="BA158" i="1" s="1"/>
  <c r="BA159" i="1"/>
  <c r="AZ13" i="1"/>
  <c r="BA15" i="1"/>
  <c r="BA251" i="1"/>
  <c r="AZ250" i="1"/>
  <c r="BA69" i="1"/>
  <c r="BA68" i="1"/>
  <c r="BA64" i="1"/>
  <c r="AZ326" i="1"/>
  <c r="BA327" i="1"/>
  <c r="BA88" i="1"/>
  <c r="BA87" i="1"/>
  <c r="BA152" i="1"/>
  <c r="AZ151" i="1"/>
  <c r="BA241" i="1"/>
  <c r="BA274" i="1"/>
  <c r="BA94" i="1"/>
  <c r="BA95" i="1"/>
  <c r="BA336" i="1"/>
  <c r="AZ335" i="1"/>
  <c r="BA143" i="1"/>
  <c r="AZ142" i="1"/>
  <c r="AZ141" i="1" s="1"/>
  <c r="AZ140" i="1" s="1"/>
  <c r="BA203" i="1"/>
  <c r="BA202" i="1"/>
  <c r="BA227" i="1"/>
  <c r="BA133" i="1"/>
  <c r="BA164" i="1"/>
  <c r="AZ320" i="1" l="1"/>
  <c r="AZ319" i="1" s="1"/>
  <c r="BA151" i="1"/>
  <c r="AZ150" i="1"/>
  <c r="AZ139" i="1"/>
  <c r="BA140" i="1"/>
  <c r="AZ249" i="1"/>
  <c r="BA250" i="1"/>
  <c r="BA14" i="1"/>
  <c r="BA240" i="1"/>
  <c r="AZ225" i="1"/>
  <c r="AZ224" i="1" s="1"/>
  <c r="AZ223" i="1" s="1"/>
  <c r="BA223" i="1" s="1"/>
  <c r="BA353" i="1"/>
  <c r="BA400" i="1"/>
  <c r="BA348" i="1"/>
  <c r="BA63" i="1"/>
  <c r="BA325" i="1"/>
  <c r="BA326" i="1"/>
  <c r="BA273" i="1"/>
  <c r="BA132" i="1"/>
  <c r="BA131" i="1"/>
  <c r="BA335" i="1"/>
  <c r="AZ334" i="1"/>
  <c r="BA163" i="1"/>
  <c r="BA142" i="1"/>
  <c r="BA141" i="1"/>
  <c r="BA334" i="1" l="1"/>
  <c r="AZ333" i="1"/>
  <c r="AZ318" i="1"/>
  <c r="BA319" i="1"/>
  <c r="BA320" i="1"/>
  <c r="AZ149" i="1"/>
  <c r="BA150" i="1"/>
  <c r="BA139" i="1"/>
  <c r="BA13" i="1"/>
  <c r="BA249" i="1"/>
  <c r="AZ208" i="1"/>
  <c r="BA208" i="1" s="1"/>
  <c r="BA226" i="1"/>
  <c r="AZ352" i="1"/>
  <c r="AZ351" i="1" s="1"/>
  <c r="BA346" i="1"/>
  <c r="BA62" i="1"/>
  <c r="BA161" i="1"/>
  <c r="BA162" i="1"/>
  <c r="BA272" i="1"/>
  <c r="BA271" i="1"/>
  <c r="BA225" i="1"/>
  <c r="BA224" i="1"/>
  <c r="AZ332" i="1" l="1"/>
  <c r="BA333" i="1"/>
  <c r="BA318" i="1"/>
  <c r="AZ317" i="1"/>
  <c r="AZ148" i="1"/>
  <c r="BA149" i="1"/>
  <c r="BA352" i="1"/>
  <c r="AZ350" i="1"/>
  <c r="BA351" i="1"/>
  <c r="BA345" i="1"/>
  <c r="BA61" i="1"/>
  <c r="AZ331" i="1" l="1"/>
  <c r="BA331" i="1" s="1"/>
  <c r="BA332" i="1"/>
  <c r="BA317" i="1"/>
  <c r="AZ316" i="1"/>
  <c r="BA316" i="1" s="1"/>
  <c r="BA148" i="1"/>
  <c r="AZ138" i="1"/>
  <c r="AZ349" i="1"/>
  <c r="BA350" i="1"/>
  <c r="AZ343" i="1"/>
  <c r="BA343" i="1" s="1"/>
  <c r="BA344" i="1"/>
  <c r="BA59" i="1"/>
  <c r="BA60" i="1"/>
  <c r="BA138" i="1" l="1"/>
  <c r="AZ12" i="1"/>
  <c r="BA12" i="1" s="1"/>
  <c r="BA349" i="1"/>
  <c r="AZ11" i="1" l="1"/>
  <c r="BA11" i="1" s="1"/>
</calcChain>
</file>

<file path=xl/sharedStrings.xml><?xml version="1.0" encoding="utf-8"?>
<sst xmlns="http://schemas.openxmlformats.org/spreadsheetml/2006/main" count="3266" uniqueCount="319">
  <si>
    <t xml:space="preserve"> (руб.)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</si>
  <si>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</si>
  <si>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</si>
  <si>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</si>
  <si>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</si>
  <si>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</si>
  <si>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</si>
  <si>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</si>
  <si>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</si>
  <si>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</si>
  <si>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</si>
  <si>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</si>
  <si>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КОСГУ</t>
  </si>
  <si>
    <t>Доп.ФК</t>
  </si>
  <si>
    <t>Доп.ЭК</t>
  </si>
  <si>
    <t>Доп.КР</t>
  </si>
  <si>
    <t>Всего</t>
  </si>
  <si>
    <t>АДМИНИСТРАЦИЯ СКРЕБЛОВСКОГО СЕЛЬСКОГО ПОСЕЛЕНИЯ</t>
  </si>
  <si>
    <t>011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</si>
  <si>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</si>
  <si>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</si>
  <si>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</si>
  <si>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</si>
  <si>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</si>
  <si>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органов местного самоуправления</t>
  </si>
  <si>
    <t>98.0.00.00000</t>
  </si>
  <si>
    <t>Обеспечение деятельности главы администрации муниципального образования</t>
  </si>
  <si>
    <t>98.2.00.00000</t>
  </si>
  <si>
    <t>Расходы на обеспечение функций органов местного самоуправления</t>
  </si>
  <si>
    <t>98.2.00.00120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</si>
  <si>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</si>
  <si>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</si>
  <si>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</si>
  <si>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</si>
  <si>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Заработная плата</t>
  </si>
  <si>
    <t>Начисления на выплаты по оплате труда</t>
  </si>
  <si>
    <t>Обеспечение деятельности  администрации муниципального образования</t>
  </si>
  <si>
    <t>98.3.00.00000</t>
  </si>
  <si>
    <t>98.3.00.00120</t>
  </si>
  <si>
    <t>Прочие выплаты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</si>
  <si>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</si>
  <si>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</si>
  <si>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</si>
  <si>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</si>
  <si>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Услуги связи</t>
  </si>
  <si>
    <t>Коммунальные услуги</t>
  </si>
  <si>
    <t>Работы, услуги по содержанию имущества</t>
  </si>
  <si>
    <t>Прочие работы, услуги</t>
  </si>
  <si>
    <t>Прочие расходы</t>
  </si>
  <si>
    <t>Иные расходы</t>
  </si>
  <si>
    <t>Увеличение стоимости основных средств</t>
  </si>
  <si>
    <t>Увеличение стоимости материальных запасов</t>
  </si>
  <si>
    <t>Иные бюджетные ассигнования</t>
  </si>
  <si>
    <t>800</t>
  </si>
  <si>
    <t>Уплата налогов, сборов и иных платежей</t>
  </si>
  <si>
    <t>850</t>
  </si>
  <si>
    <t>Штрафы за нарушение законодательства о налогах и сборах, законодательства о страховых взносах</t>
  </si>
  <si>
    <t>Непрограммные расходы органов местного самоуправления</t>
  </si>
  <si>
    <t>99.0.00.00000</t>
  </si>
  <si>
    <t>Непрограммные расходы</t>
  </si>
  <si>
    <t>99.9.00.00000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</si>
  <si>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</si>
  <si>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>99.9.00.00830</t>
  </si>
  <si>
    <t>Межбюджетные трансферты</t>
  </si>
  <si>
    <t>500</t>
  </si>
  <si>
    <t>Иные межбюджетные трансферты</t>
  </si>
  <si>
    <t>540</t>
  </si>
  <si>
    <t>Перечисления другим бюджетам бюджетной системы Российской Федерации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</si>
  <si>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</si>
  <si>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>99.9.00.00840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</si>
  <si>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</si>
  <si>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>99.9.00.00850</t>
  </si>
  <si>
    <t>На осуществление части полномочий по решению вопросов местного значения поселений в соответствии с заключенными соглашениями по осуществлению муниципального земельного контроля за использованием земель поселения</t>
  </si>
  <si>
    <t>99.9.00.00870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</si>
  <si>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</si>
  <si>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>99.9.00.00880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</si>
  <si>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</si>
  <si>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>99.9.00.00910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</si>
  <si>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</si>
  <si>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99.9.00.71340</t>
  </si>
  <si>
    <t>Резервные фонды</t>
  </si>
  <si>
    <t>11</t>
  </si>
  <si>
    <t>Резервный фонд администрации муниципального образования</t>
  </si>
  <si>
    <t>99.9.00.01010</t>
  </si>
  <si>
    <t>Резервные средства</t>
  </si>
  <si>
    <t>870</t>
  </si>
  <si>
    <t>Другие общегосударственные вопросы</t>
  </si>
  <si>
    <t>13</t>
  </si>
  <si>
    <t>Исполнение судебных актов, вступивших в законную силу, по искам к муниципальному образованию</t>
  </si>
  <si>
    <t>99.9.00.01020</t>
  </si>
  <si>
    <t>Исполнение судебных актов</t>
  </si>
  <si>
    <t>830</t>
  </si>
  <si>
    <t>Содержание и обслуживание объектов имущества казны муниципального образования</t>
  </si>
  <si>
    <t>99.9.00.01030</t>
  </si>
  <si>
    <t>Расходы по оценке недвижимости, признание прав и регулирование отношений по муниципальной собственности</t>
  </si>
  <si>
    <t>99.9.00.01040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</si>
  <si>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</si>
  <si>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>99.9.00.01070</t>
  </si>
  <si>
    <t>Выполнение других обязательств муниципального образования, связанных с общегосударственным управлением</t>
  </si>
  <si>
    <t>99.9.00.01750</t>
  </si>
  <si>
    <t>Другие экономические санкции</t>
  </si>
  <si>
    <t>НАЦИОНАЛЬНАЯ ОБОРОНА</t>
  </si>
  <si>
    <t>02</t>
  </si>
  <si>
    <t>Мобилизационная и вневойсковая подготовка</t>
  </si>
  <si>
    <t>03</t>
  </si>
  <si>
    <t>На осуществление первичного воинского учета на территориях, где отсутствуют военные комиссариаты</t>
  </si>
  <si>
    <t>99.9.00.51180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</si>
  <si>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</si>
  <si>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</si>
  <si>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</si>
  <si>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Муниципальная программа Скребловского сельского поселения "Устойчивое развитие территории Скребловского сельского поселения"</t>
  </si>
  <si>
    <t>22.0.00.00000</t>
  </si>
  <si>
    <t>Подпрограмма "Безопасность Скребловского сельского поселения Лужского муниципального района"</t>
  </si>
  <si>
    <t>22.4.00.00000</t>
  </si>
  <si>
    <t>Основное мероприятие "Мероприятия по предупреждению и ликвидации последствий ЧС"</t>
  </si>
  <si>
    <t>22.4.01.00000</t>
  </si>
  <si>
    <t>Расходы на мероприятия по предупреждению и ликвидации последствий чрезвычайных ситуаций и стихийных бедствий</t>
  </si>
  <si>
    <t>22.4.01.01170</t>
  </si>
  <si>
    <t>Обеспечение пожарной безопасности</t>
  </si>
  <si>
    <t>10</t>
  </si>
  <si>
    <t>Основное мероприятие "Мероприятия по укреплению пожарной безопасности"</t>
  </si>
  <si>
    <t>22.4.02.00000</t>
  </si>
  <si>
    <t>Расходы на мероприятия по укреплению пожарной безопасности на территории поселений</t>
  </si>
  <si>
    <t>22.4.02.01220</t>
  </si>
  <si>
    <t>НАЦИОНАЛЬНАЯ ЭКОНОМИКА</t>
  </si>
  <si>
    <t>Дорожное хозяйство (дорожные фонды)</t>
  </si>
  <si>
    <t>Подпрограмма "Развитие автомобильных дорог в Скребловском сельском поселении Лужского муниципального района"</t>
  </si>
  <si>
    <t>22.3.00.00000</t>
  </si>
  <si>
    <t>Основное мероприятие "Обслуживание и содержание дорог местного значения"</t>
  </si>
  <si>
    <t>22.3.01.00000</t>
  </si>
  <si>
    <t>Расходы на мероприятия по обслуживанию и содержанию автомобильных дорог местного значения</t>
  </si>
  <si>
    <t>22.3.01.01150</t>
  </si>
  <si>
    <t>Основное мероприятие "Мероприятия по ремонтным работам дорог местного значения"</t>
  </si>
  <si>
    <t>22.3.02.00000</t>
  </si>
  <si>
    <t>Расходы на мероприятия по капитальному ремонту и ремонту автомобильных дорог общего пользования местного значения</t>
  </si>
  <si>
    <t>22.3.02.01650</t>
  </si>
  <si>
    <t>Основное мероприятие "Обеспечение участия в мероприятиях по ремонту автомобильных дорог общего пользования местного значения и ремонта дворовых территориий и проездов к МКД"</t>
  </si>
  <si>
    <t>22.3.03.00000</t>
  </si>
  <si>
    <t>Расходы на капитальный ремонт и ремонт автомобильных дорог общего пользования местного значения</t>
  </si>
  <si>
    <t>22.3.03.S0140</t>
  </si>
  <si>
    <t>Расходы на реализацию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</si>
  <si>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>22.3.03.S0880</t>
  </si>
  <si>
    <t>Основное мероприятие "Повышение безопасности дорожного движения"</t>
  </si>
  <si>
    <t>22.3.04.00000</t>
  </si>
  <si>
    <t>Расходы на мероприятия направленные на повышение безопасности дорожного движения</t>
  </si>
  <si>
    <t>22.3.04.02710</t>
  </si>
  <si>
    <t>Другие вопросы в области национальной экономики</t>
  </si>
  <si>
    <t>12</t>
  </si>
  <si>
    <t>Подпрограмма "Обеспечение устойчивого функционирования жилищно-коммунального хозяйства в Скребловском сельском поселении Лужского муниципального района"</t>
  </si>
  <si>
    <t>22.2.00.00000</t>
  </si>
  <si>
    <t>Основное мероприятие "Проектирование и строительство объектов инженерной и транспортной инфраструктуры"</t>
  </si>
  <si>
    <t>22.2.04.00000</t>
  </si>
  <si>
    <t>Расходы на проектирование и строительство объектов инженерной и транспортной инфраструктуры</t>
  </si>
  <si>
    <t>22.2.04.S0780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</si>
  <si>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</si>
  <si>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</si>
  <si>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</si>
  <si>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</si>
  <si>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Расходы на мероприятия по землеустройству и землепользованию</t>
  </si>
  <si>
    <t>99.9.00.01050</t>
  </si>
  <si>
    <t>Расходы на мероприятия в области строительства, архитектуры и градостроительства</t>
  </si>
  <si>
    <t>99.9.00.01060</t>
  </si>
  <si>
    <t>ЖИЛИЩНО-КОММУНАЛЬНОЕ ХОЗЯЙСТВО</t>
  </si>
  <si>
    <t>05</t>
  </si>
  <si>
    <t>Жилищное хозяйство</t>
  </si>
  <si>
    <t>Основное мероприятие "Мероприятия по жилищному хозяйству"</t>
  </si>
  <si>
    <t>22.2.01.00000</t>
  </si>
  <si>
    <t>Долевое финансирование краткосрочного плана реализации Региональной программы капитального ремонта общего имущества в многоквартирных домах, расположенных на территории ЛО, на 2014-2043 годы</t>
  </si>
  <si>
    <t>22.2.01.02880</t>
  </si>
  <si>
    <t>Предоставление субсидий бюджетным, автономным учреждениям и иным некоммерческим организациям</t>
  </si>
  <si>
    <t>600</t>
  </si>
  <si>
    <t>Субсидии некоммерческим организациям (за исключением государственных (муниципальных) учреждений)</t>
  </si>
  <si>
    <t>630</t>
  </si>
  <si>
    <t>Безвозмездные перечисления организациям, за исключением государственных и муниципальных организаций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</si>
  <si>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</si>
  <si>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>99.9.00.02310</t>
  </si>
  <si>
    <t>Коммунальное хозяйство</t>
  </si>
  <si>
    <t>Основное мероприятие "Мероприятия по коммунальному хозяйству"</t>
  </si>
  <si>
    <t>22.2.02.00000</t>
  </si>
  <si>
    <t>Расходы на мероприятия по ремонту систем водоснабжения и канализации</t>
  </si>
  <si>
    <t>22.2.02.01530</t>
  </si>
  <si>
    <t>Расходы на мероприятия по подготовке объектов теплоснабжения к отопительному сезону на территории поселения</t>
  </si>
  <si>
    <t>22.2.02.01560</t>
  </si>
  <si>
    <t>Расходы на мероприятия по строительству и реконструкции объектов водоснабжения, водоотведения и очистки сточных вод</t>
  </si>
  <si>
    <t>22.2.02.01580</t>
  </si>
  <si>
    <t>Расходы на реализацию мероприятий по обеспечению устойчивого функционирования объектов теплоснабжения на территории Ленинградской области</t>
  </si>
  <si>
    <t>22.2.02.S0160</t>
  </si>
  <si>
    <t>Расходы на мероприятия по повышению надежности и энергетической эффективности в системах теплоснабжения</t>
  </si>
  <si>
    <t>22.2.02.S0180</t>
  </si>
  <si>
    <t>Благоустройство</t>
  </si>
  <si>
    <t>Основное мероприятие "Мероприятия по благоустройству"</t>
  </si>
  <si>
    <t>22.2.03.00000</t>
  </si>
  <si>
    <t>Расходы на мероприятия по учету и обслуживанию уличного освещения поселения</t>
  </si>
  <si>
    <t>22.2.03.01600</t>
  </si>
  <si>
    <t>Расходы на прочие мероприятия по благоустройству поселений</t>
  </si>
  <si>
    <t>22.2.03.01620</t>
  </si>
  <si>
    <t>Расходы на организацию вывоза бытовых стихийных свалок</t>
  </si>
  <si>
    <t>22.2.03.01640</t>
  </si>
  <si>
    <t>Расходы на обеспечение участия в мероприятиях по выполнению государственной программы Ленинградской области "Борьба с борщевиком Сосновского на территории Ленинградской области"</t>
  </si>
  <si>
    <t>22.2.03.03020</t>
  </si>
  <si>
    <t>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</si>
  <si>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22.2.03.72020</t>
  </si>
  <si>
    <t>Расходы на реализацию мероприятий по устойчивому развитию сельских территорий</t>
  </si>
  <si>
    <t>22.2.03.L5670</t>
  </si>
  <si>
    <t>22.2.03.S0880</t>
  </si>
  <si>
    <t>Расходы на реализацию мероприятий по борьбе с борщевиком Сосновского</t>
  </si>
  <si>
    <t>22.2.03.S4310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</si>
  <si>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территории административных центров муниципальных образований Ленинградской области"</t>
  </si>
  <si>
    <t>22.2.03.S4660</t>
  </si>
  <si>
    <t>Муниципальная программа "Формирование комфортной городской среды на территории муниципального образования Скребловское сельское поселение в 2018-2022 годы"</t>
  </si>
  <si>
    <t>86.0.00.00000</t>
  </si>
  <si>
    <t>Основное мероприятие "Благоустройство дворовых территорий"</t>
  </si>
  <si>
    <t>86.0.01.00000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</si>
  <si>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</si>
  <si>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86.0.01.L5550</t>
  </si>
  <si>
    <t>КУЛЬТУРА, КИНЕМАТОГРАФИЯ</t>
  </si>
  <si>
    <t>08</t>
  </si>
  <si>
    <t>Культура</t>
  </si>
  <si>
    <t>Подпрограмма "Сохранение и развитие культуры, физической культуры и спорта в Скребловском сельском поселении"</t>
  </si>
  <si>
    <t>22.1.00.00000</t>
  </si>
  <si>
    <t>Основное мероприятие "Содержание учреждений культуры"</t>
  </si>
  <si>
    <t>22.1.01.00000</t>
  </si>
  <si>
    <t>Расходы на содержание муниципальных казенных учреждений культуры</t>
  </si>
  <si>
    <t>22.1.01.00200</t>
  </si>
  <si>
    <t>Расходы на выплаты персоналу казенных учреждений</t>
  </si>
  <si>
    <t>110</t>
  </si>
  <si>
    <t>Основное мероприятие "Содержание библиотек"</t>
  </si>
  <si>
    <t>22.1.02.00000</t>
  </si>
  <si>
    <t>Расходы на содержание муниципальных казенных библиотек</t>
  </si>
  <si>
    <t>22.1.02.00210</t>
  </si>
  <si>
    <t>Арендная плата за пользование имуществом</t>
  </si>
  <si>
    <t>Основное мероприятие "Организация и проведение культурно-массовых мероприятий"</t>
  </si>
  <si>
    <t>22.1.03.00000</t>
  </si>
  <si>
    <t>Расходы на организацию и проведение культурно-массовых мероприятий</t>
  </si>
  <si>
    <t>22.1.03.01720</t>
  </si>
  <si>
    <t>Основное мероприятие "Обеспечение выплат стимулирующего характера работникам культуры"</t>
  </si>
  <si>
    <t>22.1.04.00000</t>
  </si>
  <si>
    <t>Расходы на обеспечение выплат стимулирующего характера работникам муниципальных учреждений культуры Ленинградской области</t>
  </si>
  <si>
    <t>22.1.04.S0360</t>
  </si>
  <si>
    <t>Основное мероприятие "Прочие мероприятия в сфере поддержки муниципальных образований"</t>
  </si>
  <si>
    <t>22.1.05.00000</t>
  </si>
  <si>
    <t>22.1.05.72020</t>
  </si>
  <si>
    <t>Основное мероприятие "Ремонтные работы объектов культуры"</t>
  </si>
  <si>
    <t>22.1.06.00000</t>
  </si>
  <si>
    <t>Расходы на ремонтные работы объектов культуры</t>
  </si>
  <si>
    <t>22.1.06.05120</t>
  </si>
  <si>
    <t>Расходы на капитальный ремонт объектов</t>
  </si>
  <si>
    <t>22.1.06.S0670</t>
  </si>
  <si>
    <t>СОЦИАЛЬНАЯ ПОЛИТИКА</t>
  </si>
  <si>
    <t>Пенсионное обеспечение</t>
  </si>
  <si>
    <t>Доплаты к пенсиям муниципальных служащих</t>
  </si>
  <si>
    <t>99.9.00.00300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</si>
  <si>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</si>
  <si>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</si>
  <si>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</si>
  <si>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</si>
  <si>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Пенсии, пособия, выплачиваемые организациями сектора государственного управления</t>
  </si>
  <si>
    <t>ФИЗИЧЕСКАЯ КУЛЬТУРА И СПОРТ</t>
  </si>
  <si>
    <t>Другие вопросы в области физической культуры и спорта</t>
  </si>
  <si>
    <t>Приложение № 2</t>
  </si>
  <si>
    <t>Исполнение росписи расходов бюджета Скребловского сельского поселения</t>
  </si>
  <si>
    <t>Исполнено</t>
  </si>
  <si>
    <t>Исполнено, %</t>
  </si>
  <si>
    <t>Утвержденные бюджетные назначения</t>
  </si>
  <si>
    <t>129</t>
  </si>
  <si>
    <t>122</t>
  </si>
  <si>
    <t>121</t>
  </si>
  <si>
    <t>242</t>
  </si>
  <si>
    <t>244</t>
  </si>
  <si>
    <t>296</t>
  </si>
  <si>
    <t>293</t>
  </si>
  <si>
    <t>853</t>
  </si>
  <si>
    <t>292</t>
  </si>
  <si>
    <t>831</t>
  </si>
  <si>
    <t>852</t>
  </si>
  <si>
    <t>291</t>
  </si>
  <si>
    <t>414</t>
  </si>
  <si>
    <t>632</t>
  </si>
  <si>
    <t>310</t>
  </si>
  <si>
    <t>243</t>
  </si>
  <si>
    <t>226</t>
  </si>
  <si>
    <t>СКЦ "ЛИДЕР"</t>
  </si>
  <si>
    <t>111</t>
  </si>
  <si>
    <t>119</t>
  </si>
  <si>
    <t>224</t>
  </si>
  <si>
    <t>Штрафы за нарушения законодательства о закупках и нарушение условий контрактов (договоров)</t>
  </si>
  <si>
    <t>211</t>
  </si>
  <si>
    <t>213</t>
  </si>
  <si>
    <t>212</t>
  </si>
  <si>
    <t>221</t>
  </si>
  <si>
    <t>225</t>
  </si>
  <si>
    <t>340</t>
  </si>
  <si>
    <t>223</t>
  </si>
  <si>
    <t>263</t>
  </si>
  <si>
    <t>295</t>
  </si>
  <si>
    <t>251</t>
  </si>
  <si>
    <t>к постанвелению № 31-1 от 30.01.2019 г.</t>
  </si>
  <si>
    <t>за 4 квартал 2018 года</t>
  </si>
  <si>
    <t>99.9.00.00820</t>
  </si>
  <si>
    <t>На осуществление части полномочий по решению вопросов местного значения поселений в соответствии с заключенными соглашениями в части реализации жилищных программ и подпрограмм</t>
  </si>
  <si>
    <t>99.9.00.01780</t>
  </si>
  <si>
    <t>Расходы на профессиональную переподготовку и повышение квалификации муниципальных служащих</t>
  </si>
  <si>
    <t>Работы, услуги по содержанию имущества (ОБ)</t>
  </si>
  <si>
    <t>Работы, услуги по содержанию имущества (МБ)</t>
  </si>
  <si>
    <t>Увеличение стоимости основных средств (ОБ)</t>
  </si>
  <si>
    <t>Увеличение стоимости основных средств (МБ)</t>
  </si>
  <si>
    <t>Увеличение стоимости основных средств (ФБ)</t>
  </si>
  <si>
    <t>Прочие работы, услуги (ОБ)</t>
  </si>
  <si>
    <t>Прочие работы, услуги (МБ)</t>
  </si>
  <si>
    <t>Работы, услуги по содержанию имущества (ФБ)</t>
  </si>
  <si>
    <t>Начисления на выплаты по оплате труда (ЛМР)</t>
  </si>
  <si>
    <t>Заработная плата (ЛМР)</t>
  </si>
  <si>
    <t>Налоги, пошлины и сборы</t>
  </si>
  <si>
    <t>Заработная плата (ОБ)</t>
  </si>
  <si>
    <t>Заработная плата (МБ)</t>
  </si>
  <si>
    <t>Начисления на выплаты по оплате труда (ОБ)</t>
  </si>
  <si>
    <t>Начисления на выплаты по оплате труда (МБ)</t>
  </si>
  <si>
    <t>Увеличение стоимости основных средств (ЛМР)</t>
  </si>
  <si>
    <t>Работы, услуги по содержанию имущества (ЛМР)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</si>
</sst>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22" x14ac:knownFonts="1">
    <font>
      <sz val="11"/>
      <color indexed="8"/>
      <name val="Calibri"/>
      <family val="2"/>
      <scheme val="minor"/>
    </font>
    <font>
      <sz val="8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b/>
      <sz val="14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0"/>
      <color indexed="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color indexed="0"/>
      <name val="Arial"/>
      <family val="2"/>
      <charset val="204"/>
    </font>
    <font>
      <sz val="10"/>
      <color indexed="0"/>
      <name val="Arial"/>
      <family val="2"/>
      <charset val="204"/>
    </font>
    <font>
      <b/>
      <i/>
      <sz val="10"/>
      <color indexed="0"/>
      <name val="Arial"/>
      <family val="2"/>
      <charset val="204"/>
    </font>
    <font>
      <sz val="8"/>
      <color indexed="0"/>
      <name val="Arial"/>
      <family val="2"/>
      <charset val="204"/>
    </font>
    <font>
      <i/>
      <sz val="12"/>
      <color indexed="0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0"/>
      <name val="Times New Roman"/>
      <family val="1"/>
      <charset val="204"/>
    </font>
    <font>
      <i/>
      <sz val="10"/>
      <name val="Arial"/>
      <family val="2"/>
      <charset val="204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2" xfId="0" applyNumberFormat="1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horizontal="justify" vertical="center" wrapText="1"/>
    </xf>
    <xf numFmtId="49" fontId="2" fillId="2" borderId="2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0" fontId="0" fillId="0" borderId="1" xfId="0" applyBorder="1"/>
    <xf numFmtId="49" fontId="7" fillId="2" borderId="1" xfId="0" applyNumberFormat="1" applyFont="1" applyFill="1" applyBorder="1" applyAlignment="1">
      <alignment horizontal="right" vertical="center" wrapText="1"/>
    </xf>
    <xf numFmtId="0" fontId="1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/>
    <xf numFmtId="49" fontId="7" fillId="2" borderId="1" xfId="0" applyNumberFormat="1" applyFont="1" applyFill="1" applyBorder="1" applyAlignment="1">
      <alignment horizontal="right" wrapText="1"/>
    </xf>
    <xf numFmtId="0" fontId="9" fillId="2" borderId="2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4" fontId="10" fillId="2" borderId="2" xfId="0" applyNumberFormat="1" applyFont="1" applyFill="1" applyBorder="1" applyAlignment="1">
      <alignment horizontal="right"/>
    </xf>
    <xf numFmtId="4" fontId="11" fillId="2" borderId="2" xfId="0" applyNumberFormat="1" applyFont="1" applyFill="1" applyBorder="1" applyAlignment="1">
      <alignment horizontal="right"/>
    </xf>
    <xf numFmtId="4" fontId="12" fillId="2" borderId="2" xfId="0" applyNumberFormat="1" applyFont="1" applyFill="1" applyBorder="1" applyAlignment="1">
      <alignment horizontal="right"/>
    </xf>
    <xf numFmtId="4" fontId="13" fillId="2" borderId="2" xfId="0" applyNumberFormat="1" applyFont="1" applyFill="1" applyBorder="1" applyAlignment="1">
      <alignment horizontal="right"/>
    </xf>
    <xf numFmtId="4" fontId="14" fillId="2" borderId="2" xfId="0" applyNumberFormat="1" applyFont="1" applyFill="1" applyBorder="1" applyAlignment="1">
      <alignment horizontal="right"/>
    </xf>
    <xf numFmtId="4" fontId="15" fillId="2" borderId="2" xfId="0" applyNumberFormat="1" applyFont="1" applyFill="1" applyBorder="1" applyAlignment="1">
      <alignment horizontal="right"/>
    </xf>
    <xf numFmtId="0" fontId="0" fillId="0" borderId="0" xfId="0" applyAlignment="1"/>
    <xf numFmtId="4" fontId="18" fillId="2" borderId="2" xfId="0" applyNumberFormat="1" applyFont="1" applyFill="1" applyBorder="1" applyAlignment="1">
      <alignment horizontal="right"/>
    </xf>
    <xf numFmtId="2" fontId="0" fillId="0" borderId="1" xfId="0" applyNumberFormat="1" applyBorder="1"/>
    <xf numFmtId="2" fontId="1" fillId="2" borderId="2" xfId="0" applyNumberFormat="1" applyFont="1" applyFill="1" applyBorder="1" applyAlignment="1">
      <alignment vertical="center"/>
    </xf>
    <xf numFmtId="2" fontId="1" fillId="2" borderId="2" xfId="0" applyNumberFormat="1" applyFont="1" applyFill="1" applyBorder="1" applyAlignment="1">
      <alignment horizontal="center" vertical="center"/>
    </xf>
    <xf numFmtId="2" fontId="0" fillId="0" borderId="0" xfId="0" applyNumberFormat="1"/>
    <xf numFmtId="49" fontId="19" fillId="2" borderId="2" xfId="0" applyNumberFormat="1" applyFont="1" applyFill="1" applyBorder="1" applyAlignment="1">
      <alignment horizontal="justify" vertical="center" wrapText="1"/>
    </xf>
    <xf numFmtId="4" fontId="20" fillId="2" borderId="2" xfId="0" applyNumberFormat="1" applyFont="1" applyFill="1" applyBorder="1" applyAlignment="1">
      <alignment horizontal="right"/>
    </xf>
    <xf numFmtId="49" fontId="17" fillId="2" borderId="2" xfId="0" applyNumberFormat="1" applyFont="1" applyFill="1" applyBorder="1" applyAlignment="1">
      <alignment horizontal="justify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right" vertical="center" wrapText="1"/>
    </xf>
    <xf numFmtId="164" fontId="10" fillId="2" borderId="2" xfId="0" applyNumberFormat="1" applyFont="1" applyFill="1" applyBorder="1" applyAlignment="1">
      <alignment horizontal="justify" vertical="center" wrapText="1"/>
    </xf>
    <xf numFmtId="165" fontId="10" fillId="2" borderId="2" xfId="0" applyNumberFormat="1" applyFont="1" applyFill="1" applyBorder="1" applyAlignment="1">
      <alignment horizontal="right"/>
    </xf>
    <xf numFmtId="49" fontId="10" fillId="2" borderId="2" xfId="0" applyNumberFormat="1" applyFont="1" applyFill="1" applyBorder="1" applyAlignment="1">
      <alignment horizontal="justify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right" vertical="center" wrapText="1"/>
    </xf>
    <xf numFmtId="49" fontId="14" fillId="2" borderId="2" xfId="0" applyNumberFormat="1" applyFont="1" applyFill="1" applyBorder="1" applyAlignment="1">
      <alignment horizontal="justify" vertical="center" wrapText="1"/>
    </xf>
    <xf numFmtId="2" fontId="14" fillId="2" borderId="2" xfId="0" applyNumberFormat="1" applyFont="1" applyFill="1" applyBorder="1" applyAlignment="1">
      <alignment horizontal="right"/>
    </xf>
    <xf numFmtId="165" fontId="14" fillId="2" borderId="2" xfId="0" applyNumberFormat="1" applyFont="1" applyFill="1" applyBorder="1" applyAlignment="1">
      <alignment horizontal="right"/>
    </xf>
    <xf numFmtId="49" fontId="13" fillId="2" borderId="2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right" vertical="center" wrapText="1"/>
    </xf>
    <xf numFmtId="49" fontId="13" fillId="2" borderId="2" xfId="0" applyNumberFormat="1" applyFont="1" applyFill="1" applyBorder="1" applyAlignment="1">
      <alignment horizontal="justify" vertical="center" wrapText="1"/>
    </xf>
    <xf numFmtId="2" fontId="13" fillId="2" borderId="2" xfId="0" applyNumberFormat="1" applyFont="1" applyFill="1" applyBorder="1" applyAlignment="1">
      <alignment horizontal="right"/>
    </xf>
    <xf numFmtId="165" fontId="13" fillId="2" borderId="2" xfId="0" applyNumberFormat="1" applyFont="1" applyFill="1" applyBorder="1" applyAlignment="1">
      <alignment horizontal="right"/>
    </xf>
    <xf numFmtId="2" fontId="10" fillId="2" borderId="2" xfId="0" applyNumberFormat="1" applyFont="1" applyFill="1" applyBorder="1" applyAlignment="1">
      <alignment horizontal="right"/>
    </xf>
    <xf numFmtId="0" fontId="21" fillId="0" borderId="0" xfId="0" applyFont="1"/>
    <xf numFmtId="4" fontId="0" fillId="0" borderId="0" xfId="0" applyNumberFormat="1"/>
    <xf numFmtId="0" fontId="0" fillId="0" borderId="0" xfId="0" applyFont="1"/>
    <xf numFmtId="165" fontId="18" fillId="2" borderId="2" xfId="0" applyNumberFormat="1" applyFont="1" applyFill="1" applyBorder="1" applyAlignment="1">
      <alignment horizontal="right"/>
    </xf>
    <xf numFmtId="49" fontId="18" fillId="2" borderId="2" xfId="0" applyNumberFormat="1" applyFont="1" applyFill="1" applyBorder="1" applyAlignment="1">
      <alignment horizontal="justify" vertical="center" wrapText="1"/>
    </xf>
    <xf numFmtId="164" fontId="16" fillId="2" borderId="2" xfId="0" applyNumberFormat="1" applyFont="1" applyFill="1" applyBorder="1" applyAlignment="1">
      <alignment horizontal="center" vertical="center" wrapText="1"/>
    </xf>
    <xf numFmtId="49" fontId="16" fillId="2" borderId="2" xfId="0" applyNumberFormat="1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164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164" fontId="8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414"/>
  <sheetViews>
    <sheetView showGridLines="0" tabSelected="1" topLeftCell="A260" workbookViewId="0">
      <selection activeCell="T266" sqref="T266"/>
    </sheetView>
  </sheetViews>
  <sheetFormatPr defaultRowHeight="10.15" customHeight="1" x14ac:dyDescent="0.25"/>
  <cols>
    <col min="1" max="1" width="43.140625" customWidth="1"/>
    <col min="2" max="2" width="5.28515625" bestFit="1" customWidth="1"/>
    <col min="3" max="4" width="4.140625" bestFit="1" customWidth="1"/>
    <col min="5" max="5" width="15.28515625" bestFit="1" customWidth="1"/>
    <col min="6" max="19" width="8" hidden="1"/>
    <col min="20" max="20" width="5.28515625" bestFit="1" customWidth="1"/>
    <col min="21" max="21" width="6.42578125" bestFit="1" customWidth="1"/>
    <col min="22" max="25" width="8" hidden="1"/>
    <col min="26" max="26" width="17.5703125" style="26" customWidth="1"/>
    <col min="27" max="51" width="8" hidden="1"/>
    <col min="52" max="52" width="15.85546875" style="21" customWidth="1"/>
    <col min="53" max="53" width="11.28515625" style="21" customWidth="1"/>
  </cols>
  <sheetData>
    <row r="1" spans="1:53" ht="19.5" customHeigh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23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54" t="s">
        <v>259</v>
      </c>
      <c r="BA1" s="54"/>
    </row>
    <row r="2" spans="1:53" ht="15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54" t="s">
        <v>296</v>
      </c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</row>
    <row r="3" spans="1:53" ht="15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23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11"/>
      <c r="BA3" s="11"/>
    </row>
    <row r="4" spans="1:53" ht="18" x14ac:dyDescent="0.25">
      <c r="A4" s="55" t="s">
        <v>260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</row>
    <row r="5" spans="1:53" ht="18" x14ac:dyDescent="0.25">
      <c r="A5" s="56" t="s">
        <v>297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</row>
    <row r="6" spans="1:53" ht="19.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23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11"/>
      <c r="BA6" s="12" t="s">
        <v>0</v>
      </c>
    </row>
    <row r="7" spans="1:53" ht="15" x14ac:dyDescent="0.25">
      <c r="A7" s="51" t="s">
        <v>6</v>
      </c>
      <c r="B7" s="52" t="s">
        <v>7</v>
      </c>
      <c r="C7" s="52" t="s">
        <v>8</v>
      </c>
      <c r="D7" s="52" t="s">
        <v>9</v>
      </c>
      <c r="E7" s="52" t="s">
        <v>10</v>
      </c>
      <c r="F7" s="52" t="s">
        <v>10</v>
      </c>
      <c r="G7" s="52" t="s">
        <v>10</v>
      </c>
      <c r="H7" s="52" t="s">
        <v>10</v>
      </c>
      <c r="I7" s="52" t="s">
        <v>10</v>
      </c>
      <c r="J7" s="52" t="s">
        <v>10</v>
      </c>
      <c r="K7" s="52" t="s">
        <v>10</v>
      </c>
      <c r="L7" s="52" t="s">
        <v>10</v>
      </c>
      <c r="M7" s="52" t="s">
        <v>10</v>
      </c>
      <c r="N7" s="52" t="s">
        <v>10</v>
      </c>
      <c r="O7" s="52" t="s">
        <v>10</v>
      </c>
      <c r="P7" s="52" t="s">
        <v>10</v>
      </c>
      <c r="Q7" s="52" t="s">
        <v>10</v>
      </c>
      <c r="R7" s="52" t="s">
        <v>10</v>
      </c>
      <c r="S7" s="52" t="s">
        <v>10</v>
      </c>
      <c r="T7" s="52" t="s">
        <v>11</v>
      </c>
      <c r="U7" s="52" t="s">
        <v>12</v>
      </c>
      <c r="V7" s="52" t="s">
        <v>13</v>
      </c>
      <c r="W7" s="52" t="s">
        <v>14</v>
      </c>
      <c r="X7" s="52" t="s">
        <v>15</v>
      </c>
      <c r="Y7" s="51" t="s">
        <v>6</v>
      </c>
      <c r="Z7" s="53" t="s">
        <v>263</v>
      </c>
      <c r="AA7" s="51" t="s">
        <v>2</v>
      </c>
      <c r="AB7" s="51" t="s">
        <v>3</v>
      </c>
      <c r="AC7" s="51" t="s">
        <v>4</v>
      </c>
      <c r="AD7" s="51" t="s">
        <v>5</v>
      </c>
      <c r="AE7" s="51" t="s">
        <v>1</v>
      </c>
      <c r="AF7" s="51" t="s">
        <v>2</v>
      </c>
      <c r="AG7" s="51" t="s">
        <v>3</v>
      </c>
      <c r="AH7" s="51" t="s">
        <v>4</v>
      </c>
      <c r="AI7" s="51" t="s">
        <v>5</v>
      </c>
      <c r="AJ7" s="51" t="s">
        <v>1</v>
      </c>
      <c r="AK7" s="51" t="s">
        <v>2</v>
      </c>
      <c r="AL7" s="51" t="s">
        <v>3</v>
      </c>
      <c r="AM7" s="51" t="s">
        <v>4</v>
      </c>
      <c r="AN7" s="51" t="s">
        <v>5</v>
      </c>
      <c r="AO7" s="51" t="s">
        <v>1</v>
      </c>
      <c r="AP7" s="51" t="s">
        <v>2</v>
      </c>
      <c r="AQ7" s="51" t="s">
        <v>3</v>
      </c>
      <c r="AR7" s="51" t="s">
        <v>4</v>
      </c>
      <c r="AS7" s="51" t="s">
        <v>5</v>
      </c>
      <c r="AT7" s="51" t="s">
        <v>1</v>
      </c>
      <c r="AU7" s="51" t="s">
        <v>2</v>
      </c>
      <c r="AV7" s="51" t="s">
        <v>3</v>
      </c>
      <c r="AW7" s="51" t="s">
        <v>4</v>
      </c>
      <c r="AX7" s="51" t="s">
        <v>5</v>
      </c>
      <c r="AY7" s="51" t="s">
        <v>6</v>
      </c>
      <c r="AZ7" s="57" t="s">
        <v>261</v>
      </c>
      <c r="BA7" s="57" t="s">
        <v>262</v>
      </c>
    </row>
    <row r="8" spans="1:53" ht="24.75" customHeight="1" x14ac:dyDescent="0.25">
      <c r="A8" s="51"/>
      <c r="B8" s="52" t="s">
        <v>7</v>
      </c>
      <c r="C8" s="52" t="s">
        <v>8</v>
      </c>
      <c r="D8" s="52" t="s">
        <v>9</v>
      </c>
      <c r="E8" s="52" t="s">
        <v>10</v>
      </c>
      <c r="F8" s="52" t="s">
        <v>10</v>
      </c>
      <c r="G8" s="52" t="s">
        <v>10</v>
      </c>
      <c r="H8" s="52" t="s">
        <v>10</v>
      </c>
      <c r="I8" s="52" t="s">
        <v>10</v>
      </c>
      <c r="J8" s="52" t="s">
        <v>10</v>
      </c>
      <c r="K8" s="52" t="s">
        <v>10</v>
      </c>
      <c r="L8" s="52" t="s">
        <v>10</v>
      </c>
      <c r="M8" s="52" t="s">
        <v>10</v>
      </c>
      <c r="N8" s="52" t="s">
        <v>10</v>
      </c>
      <c r="O8" s="52" t="s">
        <v>10</v>
      </c>
      <c r="P8" s="52" t="s">
        <v>10</v>
      </c>
      <c r="Q8" s="52" t="s">
        <v>10</v>
      </c>
      <c r="R8" s="52" t="s">
        <v>10</v>
      </c>
      <c r="S8" s="52" t="s">
        <v>10</v>
      </c>
      <c r="T8" s="52" t="s">
        <v>11</v>
      </c>
      <c r="U8" s="52" t="s">
        <v>12</v>
      </c>
      <c r="V8" s="52" t="s">
        <v>13</v>
      </c>
      <c r="W8" s="52" t="s">
        <v>14</v>
      </c>
      <c r="X8" s="52"/>
      <c r="Y8" s="51"/>
      <c r="Z8" s="53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7"/>
      <c r="BA8" s="57"/>
    </row>
    <row r="9" spans="1:53" ht="15" hidden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2"/>
      <c r="V9" s="2"/>
      <c r="W9" s="2"/>
      <c r="X9" s="2"/>
      <c r="Y9" s="1"/>
      <c r="Z9" s="24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3"/>
      <c r="BA9" s="13"/>
    </row>
    <row r="10" spans="1:53" s="10" customFormat="1" ht="15" x14ac:dyDescent="0.25">
      <c r="A10" s="9">
        <v>1</v>
      </c>
      <c r="B10" s="9">
        <v>2</v>
      </c>
      <c r="C10" s="9">
        <v>3</v>
      </c>
      <c r="D10" s="9">
        <v>4</v>
      </c>
      <c r="E10" s="9">
        <v>5</v>
      </c>
      <c r="F10" s="9">
        <v>6</v>
      </c>
      <c r="G10" s="9">
        <v>7</v>
      </c>
      <c r="H10" s="9">
        <v>8</v>
      </c>
      <c r="I10" s="9">
        <v>9</v>
      </c>
      <c r="J10" s="9">
        <v>10</v>
      </c>
      <c r="K10" s="9">
        <v>11</v>
      </c>
      <c r="L10" s="9">
        <v>12</v>
      </c>
      <c r="M10" s="9">
        <v>13</v>
      </c>
      <c r="N10" s="9">
        <v>14</v>
      </c>
      <c r="O10" s="9">
        <v>15</v>
      </c>
      <c r="P10" s="9">
        <v>16</v>
      </c>
      <c r="Q10" s="9">
        <v>17</v>
      </c>
      <c r="R10" s="9">
        <v>18</v>
      </c>
      <c r="S10" s="9">
        <v>19</v>
      </c>
      <c r="T10" s="9">
        <v>6</v>
      </c>
      <c r="U10" s="9">
        <v>7</v>
      </c>
      <c r="V10" s="9">
        <v>23</v>
      </c>
      <c r="W10" s="9">
        <v>24</v>
      </c>
      <c r="X10" s="9">
        <v>25</v>
      </c>
      <c r="Y10" s="9">
        <v>26</v>
      </c>
      <c r="Z10" s="25">
        <v>8</v>
      </c>
      <c r="AA10" s="9">
        <v>28</v>
      </c>
      <c r="AB10" s="9">
        <v>29</v>
      </c>
      <c r="AC10" s="9">
        <v>30</v>
      </c>
      <c r="AD10" s="9">
        <v>31</v>
      </c>
      <c r="AE10" s="9">
        <v>32</v>
      </c>
      <c r="AF10" s="9">
        <v>33</v>
      </c>
      <c r="AG10" s="9">
        <v>34</v>
      </c>
      <c r="AH10" s="9">
        <v>35</v>
      </c>
      <c r="AI10" s="9">
        <v>36</v>
      </c>
      <c r="AJ10" s="9">
        <v>37</v>
      </c>
      <c r="AK10" s="9">
        <v>38</v>
      </c>
      <c r="AL10" s="9">
        <v>39</v>
      </c>
      <c r="AM10" s="9">
        <v>40</v>
      </c>
      <c r="AN10" s="9">
        <v>41</v>
      </c>
      <c r="AO10" s="9">
        <v>42</v>
      </c>
      <c r="AP10" s="9">
        <v>43</v>
      </c>
      <c r="AQ10" s="9">
        <v>44</v>
      </c>
      <c r="AR10" s="9">
        <v>45</v>
      </c>
      <c r="AS10" s="9">
        <v>46</v>
      </c>
      <c r="AT10" s="9">
        <v>47</v>
      </c>
      <c r="AU10" s="9">
        <v>48</v>
      </c>
      <c r="AV10" s="9">
        <v>49</v>
      </c>
      <c r="AW10" s="9">
        <v>50</v>
      </c>
      <c r="AX10" s="9">
        <v>51</v>
      </c>
      <c r="AY10" s="9">
        <v>52</v>
      </c>
      <c r="AZ10" s="14">
        <v>9</v>
      </c>
      <c r="BA10" s="14">
        <v>10</v>
      </c>
    </row>
    <row r="11" spans="1:53" ht="16.7" customHeight="1" x14ac:dyDescent="0.25">
      <c r="A11" s="3" t="s">
        <v>16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1"/>
      <c r="V11" s="31"/>
      <c r="W11" s="31"/>
      <c r="X11" s="31"/>
      <c r="Y11" s="32" t="s">
        <v>16</v>
      </c>
      <c r="Z11" s="15">
        <f>SUM(Z12,Z349)</f>
        <v>63367134.11999999</v>
      </c>
      <c r="AA11" s="33">
        <v>953400</v>
      </c>
      <c r="AB11" s="33">
        <v>34516656</v>
      </c>
      <c r="AC11" s="33"/>
      <c r="AD11" s="33">
        <v>1011859</v>
      </c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33">
        <v>27700600</v>
      </c>
      <c r="AP11" s="33">
        <v>257100</v>
      </c>
      <c r="AQ11" s="33">
        <v>1000</v>
      </c>
      <c r="AR11" s="33"/>
      <c r="AS11" s="33"/>
      <c r="AT11" s="33">
        <v>28209200</v>
      </c>
      <c r="AU11" s="33">
        <v>266400</v>
      </c>
      <c r="AV11" s="33">
        <v>1000</v>
      </c>
      <c r="AW11" s="33"/>
      <c r="AX11" s="33"/>
      <c r="AY11" s="32" t="s">
        <v>16</v>
      </c>
      <c r="AZ11" s="15">
        <f>SUM(AZ12,AZ349)</f>
        <v>57727295.979999997</v>
      </c>
      <c r="BA11" s="15">
        <f>PRODUCT(AZ11,1/Z11,100)</f>
        <v>91.099742448002004</v>
      </c>
    </row>
    <row r="12" spans="1:53" ht="50.1" customHeight="1" x14ac:dyDescent="0.25">
      <c r="A12" s="4" t="s">
        <v>17</v>
      </c>
      <c r="B12" s="30" t="s">
        <v>18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1"/>
      <c r="V12" s="31"/>
      <c r="W12" s="31"/>
      <c r="X12" s="31"/>
      <c r="Y12" s="34" t="s">
        <v>17</v>
      </c>
      <c r="Z12" s="15">
        <f>SUM(Z13,Z125,Z138,Z158,Z208,Z316,Z331,Z339)</f>
        <v>55256672.139999993</v>
      </c>
      <c r="AA12" s="33">
        <v>953400</v>
      </c>
      <c r="AB12" s="33">
        <v>34516656</v>
      </c>
      <c r="AC12" s="33"/>
      <c r="AD12" s="33">
        <v>1011859</v>
      </c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33">
        <v>27700600</v>
      </c>
      <c r="AP12" s="33">
        <v>257100</v>
      </c>
      <c r="AQ12" s="33">
        <v>1000</v>
      </c>
      <c r="AR12" s="33"/>
      <c r="AS12" s="33"/>
      <c r="AT12" s="33">
        <v>28209200</v>
      </c>
      <c r="AU12" s="33">
        <v>266400</v>
      </c>
      <c r="AV12" s="33">
        <v>1000</v>
      </c>
      <c r="AW12" s="33"/>
      <c r="AX12" s="33"/>
      <c r="AY12" s="34" t="s">
        <v>17</v>
      </c>
      <c r="AZ12" s="15">
        <f>SUM(AZ13,AZ125,AZ138,AZ158,AZ208,AZ316,AZ331,AZ339)</f>
        <v>49703252.359999999</v>
      </c>
      <c r="BA12" s="15">
        <f t="shared" ref="BA12:BA16" si="0">PRODUCT(AZ12,1/Z12,100)</f>
        <v>89.949775176598251</v>
      </c>
    </row>
    <row r="13" spans="1:53" ht="33.4" customHeight="1" x14ac:dyDescent="0.25">
      <c r="A13" s="4" t="s">
        <v>19</v>
      </c>
      <c r="B13" s="30" t="s">
        <v>18</v>
      </c>
      <c r="C13" s="30" t="s">
        <v>20</v>
      </c>
      <c r="D13" s="30" t="s">
        <v>21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1"/>
      <c r="V13" s="31"/>
      <c r="W13" s="31"/>
      <c r="X13" s="31"/>
      <c r="Y13" s="34" t="s">
        <v>19</v>
      </c>
      <c r="Z13" s="15">
        <f>SUM(Z14,Z91,Z84)</f>
        <v>7905333.2599999998</v>
      </c>
      <c r="AA13" s="33"/>
      <c r="AB13" s="33">
        <v>1000</v>
      </c>
      <c r="AC13" s="33"/>
      <c r="AD13" s="33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33">
        <v>8407200</v>
      </c>
      <c r="AP13" s="33"/>
      <c r="AQ13" s="33">
        <v>1000</v>
      </c>
      <c r="AR13" s="33"/>
      <c r="AS13" s="33"/>
      <c r="AT13" s="33">
        <v>8872900</v>
      </c>
      <c r="AU13" s="33"/>
      <c r="AV13" s="33">
        <v>1000</v>
      </c>
      <c r="AW13" s="33"/>
      <c r="AX13" s="33"/>
      <c r="AY13" s="34" t="s">
        <v>19</v>
      </c>
      <c r="AZ13" s="15">
        <f>SUM(AZ14,AZ91,AZ84)</f>
        <v>7808159.0999999996</v>
      </c>
      <c r="BA13" s="15">
        <f t="shared" si="0"/>
        <v>98.77077718542634</v>
      </c>
    </row>
    <row r="14" spans="1:53" ht="96.75" customHeight="1" x14ac:dyDescent="0.25">
      <c r="A14" s="4" t="s">
        <v>22</v>
      </c>
      <c r="B14" s="30" t="s">
        <v>18</v>
      </c>
      <c r="C14" s="30" t="s">
        <v>20</v>
      </c>
      <c r="D14" s="30" t="s">
        <v>23</v>
      </c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1"/>
      <c r="V14" s="31"/>
      <c r="W14" s="31"/>
      <c r="X14" s="31"/>
      <c r="Y14" s="34" t="s">
        <v>22</v>
      </c>
      <c r="Z14" s="15">
        <f>SUM(Z15,Z50)</f>
        <v>7467733.2599999998</v>
      </c>
      <c r="AA14" s="33"/>
      <c r="AB14" s="33">
        <v>1000</v>
      </c>
      <c r="AC14" s="33"/>
      <c r="AD14" s="33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33">
        <v>7762200</v>
      </c>
      <c r="AP14" s="33"/>
      <c r="AQ14" s="33">
        <v>1000</v>
      </c>
      <c r="AR14" s="33"/>
      <c r="AS14" s="33"/>
      <c r="AT14" s="33">
        <v>8227900</v>
      </c>
      <c r="AU14" s="33"/>
      <c r="AV14" s="33">
        <v>1000</v>
      </c>
      <c r="AW14" s="33"/>
      <c r="AX14" s="33"/>
      <c r="AY14" s="34" t="s">
        <v>22</v>
      </c>
      <c r="AZ14" s="15">
        <f>SUM(AZ15,AZ50)</f>
        <v>7448221.6299999999</v>
      </c>
      <c r="BA14" s="15">
        <f t="shared" si="0"/>
        <v>99.738720849812452</v>
      </c>
    </row>
    <row r="15" spans="1:53" ht="33.4" customHeight="1" x14ac:dyDescent="0.25">
      <c r="A15" s="5" t="s">
        <v>24</v>
      </c>
      <c r="B15" s="35" t="s">
        <v>18</v>
      </c>
      <c r="C15" s="35" t="s">
        <v>20</v>
      </c>
      <c r="D15" s="35" t="s">
        <v>23</v>
      </c>
      <c r="E15" s="35" t="s">
        <v>25</v>
      </c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6"/>
      <c r="V15" s="36"/>
      <c r="W15" s="36"/>
      <c r="X15" s="36"/>
      <c r="Y15" s="37" t="s">
        <v>24</v>
      </c>
      <c r="Z15" s="16">
        <f>SUM(Z16,Z23)</f>
        <v>7028450</v>
      </c>
      <c r="AA15" s="39"/>
      <c r="AB15" s="39"/>
      <c r="AC15" s="39"/>
      <c r="AD15" s="3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39">
        <v>7303800</v>
      </c>
      <c r="AP15" s="39"/>
      <c r="AQ15" s="39"/>
      <c r="AR15" s="39"/>
      <c r="AS15" s="39"/>
      <c r="AT15" s="39">
        <v>7742100</v>
      </c>
      <c r="AU15" s="39"/>
      <c r="AV15" s="39"/>
      <c r="AW15" s="39"/>
      <c r="AX15" s="39"/>
      <c r="AY15" s="37" t="s">
        <v>24</v>
      </c>
      <c r="AZ15" s="16">
        <f>SUM(AZ16,AZ23)</f>
        <v>7008938.3700000001</v>
      </c>
      <c r="BA15" s="15">
        <f>PRODUCT(AZ15,1/Z15,100)</f>
        <v>99.722390712034667</v>
      </c>
    </row>
    <row r="16" spans="1:53" ht="50.1" customHeight="1" x14ac:dyDescent="0.25">
      <c r="A16" s="5" t="s">
        <v>26</v>
      </c>
      <c r="B16" s="35" t="s">
        <v>18</v>
      </c>
      <c r="C16" s="35" t="s">
        <v>20</v>
      </c>
      <c r="D16" s="35" t="s">
        <v>23</v>
      </c>
      <c r="E16" s="35" t="s">
        <v>27</v>
      </c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6"/>
      <c r="V16" s="36"/>
      <c r="W16" s="36"/>
      <c r="X16" s="36"/>
      <c r="Y16" s="37" t="s">
        <v>26</v>
      </c>
      <c r="Z16" s="17">
        <f>SUM(Z17)</f>
        <v>744676.08000000007</v>
      </c>
      <c r="AA16" s="39"/>
      <c r="AB16" s="39"/>
      <c r="AC16" s="39"/>
      <c r="AD16" s="3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39">
        <v>973100</v>
      </c>
      <c r="AP16" s="39"/>
      <c r="AQ16" s="39"/>
      <c r="AR16" s="39"/>
      <c r="AS16" s="39"/>
      <c r="AT16" s="39">
        <v>1031400</v>
      </c>
      <c r="AU16" s="39"/>
      <c r="AV16" s="39"/>
      <c r="AW16" s="39"/>
      <c r="AX16" s="39"/>
      <c r="AY16" s="37" t="s">
        <v>26</v>
      </c>
      <c r="AZ16" s="17">
        <f>SUM(AZ17)</f>
        <v>744676.08000000007</v>
      </c>
      <c r="BA16" s="15">
        <f t="shared" si="0"/>
        <v>100</v>
      </c>
    </row>
    <row r="17" spans="1:53" ht="33.4" customHeight="1" x14ac:dyDescent="0.25">
      <c r="A17" s="5" t="s">
        <v>28</v>
      </c>
      <c r="B17" s="35" t="s">
        <v>18</v>
      </c>
      <c r="C17" s="35" t="s">
        <v>20</v>
      </c>
      <c r="D17" s="35" t="s">
        <v>23</v>
      </c>
      <c r="E17" s="35" t="s">
        <v>29</v>
      </c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6"/>
      <c r="V17" s="36"/>
      <c r="W17" s="36"/>
      <c r="X17" s="36"/>
      <c r="Y17" s="37" t="s">
        <v>28</v>
      </c>
      <c r="Z17" s="18">
        <f>SUM(Z18)</f>
        <v>744676.08000000007</v>
      </c>
      <c r="AA17" s="39"/>
      <c r="AB17" s="39"/>
      <c r="AC17" s="39"/>
      <c r="AD17" s="3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39">
        <v>973100</v>
      </c>
      <c r="AP17" s="39"/>
      <c r="AQ17" s="39"/>
      <c r="AR17" s="39"/>
      <c r="AS17" s="39"/>
      <c r="AT17" s="39">
        <v>1031400</v>
      </c>
      <c r="AU17" s="39"/>
      <c r="AV17" s="39"/>
      <c r="AW17" s="39"/>
      <c r="AX17" s="39"/>
      <c r="AY17" s="37" t="s">
        <v>28</v>
      </c>
      <c r="AZ17" s="18">
        <f>SUM(AZ18)</f>
        <v>744676.08000000007</v>
      </c>
      <c r="BA17" s="15">
        <f t="shared" ref="BA17:BA91" si="1">PRODUCT(AZ17,1/Z17,100)</f>
        <v>100</v>
      </c>
    </row>
    <row r="18" spans="1:53" ht="107.25" customHeight="1" x14ac:dyDescent="0.25">
      <c r="A18" s="6" t="s">
        <v>30</v>
      </c>
      <c r="B18" s="40" t="s">
        <v>18</v>
      </c>
      <c r="C18" s="40" t="s">
        <v>20</v>
      </c>
      <c r="D18" s="40" t="s">
        <v>23</v>
      </c>
      <c r="E18" s="40" t="s">
        <v>29</v>
      </c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 t="s">
        <v>31</v>
      </c>
      <c r="U18" s="41"/>
      <c r="V18" s="41"/>
      <c r="W18" s="41"/>
      <c r="X18" s="41"/>
      <c r="Y18" s="42" t="s">
        <v>30</v>
      </c>
      <c r="Z18" s="18">
        <f>SUM(Z19)</f>
        <v>744676.08000000007</v>
      </c>
      <c r="AA18" s="44"/>
      <c r="AB18" s="44"/>
      <c r="AC18" s="44"/>
      <c r="AD18" s="44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44">
        <v>973100</v>
      </c>
      <c r="AP18" s="44"/>
      <c r="AQ18" s="44"/>
      <c r="AR18" s="44"/>
      <c r="AS18" s="44"/>
      <c r="AT18" s="44">
        <v>1031400</v>
      </c>
      <c r="AU18" s="44"/>
      <c r="AV18" s="44"/>
      <c r="AW18" s="44"/>
      <c r="AX18" s="44"/>
      <c r="AY18" s="42" t="s">
        <v>30</v>
      </c>
      <c r="AZ18" s="18">
        <f>SUM(AZ19)</f>
        <v>744676.08000000007</v>
      </c>
      <c r="BA18" s="15">
        <f t="shared" si="1"/>
        <v>100</v>
      </c>
    </row>
    <row r="19" spans="1:53" ht="50.1" customHeight="1" x14ac:dyDescent="0.25">
      <c r="A19" s="6" t="s">
        <v>32</v>
      </c>
      <c r="B19" s="40" t="s">
        <v>18</v>
      </c>
      <c r="C19" s="40" t="s">
        <v>20</v>
      </c>
      <c r="D19" s="40" t="s">
        <v>23</v>
      </c>
      <c r="E19" s="40" t="s">
        <v>29</v>
      </c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 t="s">
        <v>33</v>
      </c>
      <c r="U19" s="41"/>
      <c r="V19" s="41"/>
      <c r="W19" s="41"/>
      <c r="X19" s="41"/>
      <c r="Y19" s="42" t="s">
        <v>32</v>
      </c>
      <c r="Z19" s="18">
        <f>SUM(Z20:Z22)</f>
        <v>744676.08000000007</v>
      </c>
      <c r="AA19" s="44"/>
      <c r="AB19" s="44"/>
      <c r="AC19" s="44"/>
      <c r="AD19" s="44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44">
        <v>973100</v>
      </c>
      <c r="AP19" s="44"/>
      <c r="AQ19" s="44"/>
      <c r="AR19" s="44"/>
      <c r="AS19" s="44"/>
      <c r="AT19" s="44">
        <v>1031400</v>
      </c>
      <c r="AU19" s="44"/>
      <c r="AV19" s="44"/>
      <c r="AW19" s="44"/>
      <c r="AX19" s="44"/>
      <c r="AY19" s="42" t="s">
        <v>32</v>
      </c>
      <c r="AZ19" s="18">
        <f>SUM(AZ20:AZ22)</f>
        <v>744676.08000000007</v>
      </c>
      <c r="BA19" s="15">
        <f t="shared" si="1"/>
        <v>100</v>
      </c>
    </row>
    <row r="20" spans="1:53" ht="23.25" customHeight="1" x14ac:dyDescent="0.25">
      <c r="A20" s="6" t="s">
        <v>34</v>
      </c>
      <c r="B20" s="40" t="s">
        <v>18</v>
      </c>
      <c r="C20" s="40" t="s">
        <v>20</v>
      </c>
      <c r="D20" s="40" t="s">
        <v>23</v>
      </c>
      <c r="E20" s="40" t="s">
        <v>29</v>
      </c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 t="s">
        <v>266</v>
      </c>
      <c r="U20" s="41" t="s">
        <v>286</v>
      </c>
      <c r="V20" s="41"/>
      <c r="W20" s="41"/>
      <c r="X20" s="41"/>
      <c r="Y20" s="42" t="s">
        <v>34</v>
      </c>
      <c r="Z20" s="43">
        <v>419016.26</v>
      </c>
      <c r="AA20" s="44"/>
      <c r="AB20" s="44"/>
      <c r="AC20" s="44"/>
      <c r="AD20" s="44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44">
        <v>747300</v>
      </c>
      <c r="AP20" s="44"/>
      <c r="AQ20" s="44"/>
      <c r="AR20" s="44"/>
      <c r="AS20" s="44"/>
      <c r="AT20" s="44">
        <v>792100</v>
      </c>
      <c r="AU20" s="44"/>
      <c r="AV20" s="44"/>
      <c r="AW20" s="44"/>
      <c r="AX20" s="44"/>
      <c r="AY20" s="42" t="s">
        <v>34</v>
      </c>
      <c r="AZ20" s="18">
        <v>419016.26</v>
      </c>
      <c r="BA20" s="15">
        <f t="shared" si="1"/>
        <v>100</v>
      </c>
    </row>
    <row r="21" spans="1:53" ht="21.75" customHeight="1" x14ac:dyDescent="0.25">
      <c r="A21" s="6" t="s">
        <v>39</v>
      </c>
      <c r="B21" s="40" t="s">
        <v>18</v>
      </c>
      <c r="C21" s="40" t="s">
        <v>20</v>
      </c>
      <c r="D21" s="40" t="s">
        <v>23</v>
      </c>
      <c r="E21" s="40" t="s">
        <v>29</v>
      </c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 t="s">
        <v>265</v>
      </c>
      <c r="U21" s="41" t="s">
        <v>288</v>
      </c>
      <c r="V21" s="41"/>
      <c r="W21" s="41"/>
      <c r="X21" s="41"/>
      <c r="Y21" s="42"/>
      <c r="Z21" s="43">
        <v>153980</v>
      </c>
      <c r="AA21" s="44"/>
      <c r="AB21" s="44"/>
      <c r="AC21" s="44"/>
      <c r="AD21" s="44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44">
        <v>747300</v>
      </c>
      <c r="AP21" s="44"/>
      <c r="AQ21" s="44"/>
      <c r="AR21" s="44"/>
      <c r="AS21" s="44"/>
      <c r="AT21" s="44">
        <v>792100</v>
      </c>
      <c r="AU21" s="44"/>
      <c r="AV21" s="44"/>
      <c r="AW21" s="44"/>
      <c r="AX21" s="44"/>
      <c r="AY21" s="42" t="s">
        <v>34</v>
      </c>
      <c r="AZ21" s="18">
        <v>153980</v>
      </c>
      <c r="BA21" s="15">
        <f t="shared" ref="BA21" si="2">PRODUCT(AZ21,1/Z21,100)</f>
        <v>100</v>
      </c>
    </row>
    <row r="22" spans="1:53" ht="23.25" customHeight="1" x14ac:dyDescent="0.25">
      <c r="A22" s="6" t="s">
        <v>35</v>
      </c>
      <c r="B22" s="40" t="s">
        <v>18</v>
      </c>
      <c r="C22" s="40" t="s">
        <v>20</v>
      </c>
      <c r="D22" s="40" t="s">
        <v>23</v>
      </c>
      <c r="E22" s="40" t="s">
        <v>29</v>
      </c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 t="s">
        <v>264</v>
      </c>
      <c r="U22" s="41" t="s">
        <v>287</v>
      </c>
      <c r="V22" s="41"/>
      <c r="W22" s="41"/>
      <c r="X22" s="41"/>
      <c r="Y22" s="42" t="s">
        <v>35</v>
      </c>
      <c r="Z22" s="43">
        <v>171679.82</v>
      </c>
      <c r="AA22" s="44"/>
      <c r="AB22" s="44"/>
      <c r="AC22" s="44"/>
      <c r="AD22" s="44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44">
        <v>225800</v>
      </c>
      <c r="AP22" s="44"/>
      <c r="AQ22" s="44"/>
      <c r="AR22" s="44"/>
      <c r="AS22" s="44"/>
      <c r="AT22" s="44">
        <v>239300</v>
      </c>
      <c r="AU22" s="44"/>
      <c r="AV22" s="44"/>
      <c r="AW22" s="44"/>
      <c r="AX22" s="44"/>
      <c r="AY22" s="42" t="s">
        <v>35</v>
      </c>
      <c r="AZ22" s="18">
        <v>171679.82</v>
      </c>
      <c r="BA22" s="15">
        <f t="shared" si="1"/>
        <v>99.999999999999986</v>
      </c>
    </row>
    <row r="23" spans="1:53" ht="50.1" customHeight="1" x14ac:dyDescent="0.25">
      <c r="A23" s="5" t="s">
        <v>36</v>
      </c>
      <c r="B23" s="35" t="s">
        <v>18</v>
      </c>
      <c r="C23" s="35" t="s">
        <v>20</v>
      </c>
      <c r="D23" s="35" t="s">
        <v>23</v>
      </c>
      <c r="E23" s="35" t="s">
        <v>37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6"/>
      <c r="V23" s="36"/>
      <c r="W23" s="36"/>
      <c r="X23" s="36"/>
      <c r="Y23" s="37" t="s">
        <v>36</v>
      </c>
      <c r="Z23" s="16">
        <f>SUM(Z24)</f>
        <v>6283773.9199999999</v>
      </c>
      <c r="AA23" s="39"/>
      <c r="AB23" s="39"/>
      <c r="AC23" s="39"/>
      <c r="AD23" s="3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39">
        <v>6330700</v>
      </c>
      <c r="AP23" s="39"/>
      <c r="AQ23" s="39"/>
      <c r="AR23" s="39"/>
      <c r="AS23" s="39"/>
      <c r="AT23" s="39">
        <v>6710700</v>
      </c>
      <c r="AU23" s="39"/>
      <c r="AV23" s="39"/>
      <c r="AW23" s="39"/>
      <c r="AX23" s="39"/>
      <c r="AY23" s="37" t="s">
        <v>36</v>
      </c>
      <c r="AZ23" s="16">
        <f>SUM(AZ24)</f>
        <v>6264262.29</v>
      </c>
      <c r="BA23" s="16">
        <f t="shared" si="1"/>
        <v>99.689491852373962</v>
      </c>
    </row>
    <row r="24" spans="1:53" ht="33.4" customHeight="1" x14ac:dyDescent="0.25">
      <c r="A24" s="5" t="s">
        <v>28</v>
      </c>
      <c r="B24" s="35" t="s">
        <v>18</v>
      </c>
      <c r="C24" s="35" t="s">
        <v>20</v>
      </c>
      <c r="D24" s="35" t="s">
        <v>23</v>
      </c>
      <c r="E24" s="35" t="s">
        <v>38</v>
      </c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6"/>
      <c r="V24" s="36"/>
      <c r="W24" s="36"/>
      <c r="X24" s="36"/>
      <c r="Y24" s="37" t="s">
        <v>28</v>
      </c>
      <c r="Z24" s="19">
        <f>SUM(Z25,Z30,Z44)</f>
        <v>6283773.9199999999</v>
      </c>
      <c r="AA24" s="39"/>
      <c r="AB24" s="39"/>
      <c r="AC24" s="39"/>
      <c r="AD24" s="3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39">
        <v>6330700</v>
      </c>
      <c r="AP24" s="39"/>
      <c r="AQ24" s="39"/>
      <c r="AR24" s="39"/>
      <c r="AS24" s="39"/>
      <c r="AT24" s="39">
        <v>6710700</v>
      </c>
      <c r="AU24" s="39"/>
      <c r="AV24" s="39"/>
      <c r="AW24" s="39"/>
      <c r="AX24" s="39"/>
      <c r="AY24" s="37" t="s">
        <v>28</v>
      </c>
      <c r="AZ24" s="19">
        <f>SUM(AZ25,AZ30,AZ44)</f>
        <v>6264262.29</v>
      </c>
      <c r="BA24" s="15">
        <f t="shared" si="1"/>
        <v>99.689491852373962</v>
      </c>
    </row>
    <row r="25" spans="1:53" ht="110.25" customHeight="1" x14ac:dyDescent="0.25">
      <c r="A25" s="6" t="s">
        <v>30</v>
      </c>
      <c r="B25" s="40" t="s">
        <v>18</v>
      </c>
      <c r="C25" s="40" t="s">
        <v>20</v>
      </c>
      <c r="D25" s="40" t="s">
        <v>23</v>
      </c>
      <c r="E25" s="40" t="s">
        <v>38</v>
      </c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 t="s">
        <v>31</v>
      </c>
      <c r="U25" s="41"/>
      <c r="V25" s="41"/>
      <c r="W25" s="41"/>
      <c r="X25" s="41"/>
      <c r="Y25" s="42" t="s">
        <v>30</v>
      </c>
      <c r="Z25" s="18">
        <f>SUM(Z26)</f>
        <v>4329923.92</v>
      </c>
      <c r="AA25" s="44"/>
      <c r="AB25" s="44"/>
      <c r="AC25" s="44"/>
      <c r="AD25" s="44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44">
        <v>4738200</v>
      </c>
      <c r="AP25" s="44"/>
      <c r="AQ25" s="44"/>
      <c r="AR25" s="44"/>
      <c r="AS25" s="44"/>
      <c r="AT25" s="44">
        <v>5022500</v>
      </c>
      <c r="AU25" s="44"/>
      <c r="AV25" s="44"/>
      <c r="AW25" s="44"/>
      <c r="AX25" s="44"/>
      <c r="AY25" s="42" t="s">
        <v>30</v>
      </c>
      <c r="AZ25" s="18">
        <f>SUM(AZ26)</f>
        <v>4329923.92</v>
      </c>
      <c r="BA25" s="15">
        <f t="shared" si="1"/>
        <v>100</v>
      </c>
    </row>
    <row r="26" spans="1:53" ht="50.1" customHeight="1" x14ac:dyDescent="0.25">
      <c r="A26" s="6" t="s">
        <v>32</v>
      </c>
      <c r="B26" s="40" t="s">
        <v>18</v>
      </c>
      <c r="C26" s="40" t="s">
        <v>20</v>
      </c>
      <c r="D26" s="40" t="s">
        <v>23</v>
      </c>
      <c r="E26" s="40" t="s">
        <v>38</v>
      </c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 t="s">
        <v>33</v>
      </c>
      <c r="U26" s="41"/>
      <c r="V26" s="41"/>
      <c r="W26" s="41"/>
      <c r="X26" s="41"/>
      <c r="Y26" s="42" t="s">
        <v>32</v>
      </c>
      <c r="Z26" s="18">
        <f>SUM(Z27:Z29)</f>
        <v>4329923.92</v>
      </c>
      <c r="AA26" s="44"/>
      <c r="AB26" s="44"/>
      <c r="AC26" s="44"/>
      <c r="AD26" s="44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44">
        <v>4738200</v>
      </c>
      <c r="AP26" s="44"/>
      <c r="AQ26" s="44"/>
      <c r="AR26" s="44"/>
      <c r="AS26" s="44"/>
      <c r="AT26" s="44">
        <v>5022500</v>
      </c>
      <c r="AU26" s="44"/>
      <c r="AV26" s="44"/>
      <c r="AW26" s="44"/>
      <c r="AX26" s="44"/>
      <c r="AY26" s="42" t="s">
        <v>32</v>
      </c>
      <c r="AZ26" s="18">
        <f>SUM(AZ27:AZ29)</f>
        <v>4329923.92</v>
      </c>
      <c r="BA26" s="15">
        <f t="shared" si="1"/>
        <v>100</v>
      </c>
    </row>
    <row r="27" spans="1:53" ht="20.25" customHeight="1" x14ac:dyDescent="0.25">
      <c r="A27" s="6" t="s">
        <v>34</v>
      </c>
      <c r="B27" s="40" t="s">
        <v>18</v>
      </c>
      <c r="C27" s="40" t="s">
        <v>20</v>
      </c>
      <c r="D27" s="40" t="s">
        <v>23</v>
      </c>
      <c r="E27" s="40" t="s">
        <v>38</v>
      </c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 t="s">
        <v>266</v>
      </c>
      <c r="U27" s="41" t="s">
        <v>286</v>
      </c>
      <c r="V27" s="41"/>
      <c r="W27" s="41"/>
      <c r="X27" s="41"/>
      <c r="Y27" s="42" t="s">
        <v>34</v>
      </c>
      <c r="Z27" s="43">
        <v>3311700.16</v>
      </c>
      <c r="AA27" s="44"/>
      <c r="AB27" s="44"/>
      <c r="AC27" s="44"/>
      <c r="AD27" s="44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44">
        <v>3614600</v>
      </c>
      <c r="AP27" s="44"/>
      <c r="AQ27" s="44"/>
      <c r="AR27" s="44"/>
      <c r="AS27" s="44"/>
      <c r="AT27" s="44">
        <v>3831500</v>
      </c>
      <c r="AU27" s="44"/>
      <c r="AV27" s="44"/>
      <c r="AW27" s="44"/>
      <c r="AX27" s="44"/>
      <c r="AY27" s="42" t="s">
        <v>34</v>
      </c>
      <c r="AZ27" s="18">
        <v>3311700.16</v>
      </c>
      <c r="BA27" s="15">
        <f t="shared" si="1"/>
        <v>100</v>
      </c>
    </row>
    <row r="28" spans="1:53" ht="21.75" customHeight="1" x14ac:dyDescent="0.25">
      <c r="A28" s="6" t="s">
        <v>39</v>
      </c>
      <c r="B28" s="40" t="s">
        <v>18</v>
      </c>
      <c r="C28" s="40" t="s">
        <v>20</v>
      </c>
      <c r="D28" s="40" t="s">
        <v>23</v>
      </c>
      <c r="E28" s="40" t="s">
        <v>38</v>
      </c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 t="s">
        <v>265</v>
      </c>
      <c r="U28" s="41" t="s">
        <v>288</v>
      </c>
      <c r="V28" s="41"/>
      <c r="W28" s="41"/>
      <c r="X28" s="41"/>
      <c r="Y28" s="42" t="s">
        <v>39</v>
      </c>
      <c r="Z28" s="43">
        <v>12395</v>
      </c>
      <c r="AA28" s="44"/>
      <c r="AB28" s="44"/>
      <c r="AC28" s="44"/>
      <c r="AD28" s="44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44">
        <v>26500</v>
      </c>
      <c r="AP28" s="44"/>
      <c r="AQ28" s="44"/>
      <c r="AR28" s="44"/>
      <c r="AS28" s="44"/>
      <c r="AT28" s="44">
        <v>28100</v>
      </c>
      <c r="AU28" s="44"/>
      <c r="AV28" s="44"/>
      <c r="AW28" s="44"/>
      <c r="AX28" s="44"/>
      <c r="AY28" s="42" t="s">
        <v>39</v>
      </c>
      <c r="AZ28" s="18">
        <v>12395</v>
      </c>
      <c r="BA28" s="15">
        <f t="shared" si="1"/>
        <v>100</v>
      </c>
    </row>
    <row r="29" spans="1:53" ht="19.5" customHeight="1" x14ac:dyDescent="0.25">
      <c r="A29" s="6" t="s">
        <v>35</v>
      </c>
      <c r="B29" s="40" t="s">
        <v>18</v>
      </c>
      <c r="C29" s="40" t="s">
        <v>20</v>
      </c>
      <c r="D29" s="40" t="s">
        <v>23</v>
      </c>
      <c r="E29" s="40" t="s">
        <v>38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 t="s">
        <v>264</v>
      </c>
      <c r="U29" s="41" t="s">
        <v>287</v>
      </c>
      <c r="V29" s="41"/>
      <c r="W29" s="41"/>
      <c r="X29" s="41"/>
      <c r="Y29" s="42" t="s">
        <v>35</v>
      </c>
      <c r="Z29" s="43">
        <v>1005828.76</v>
      </c>
      <c r="AA29" s="44"/>
      <c r="AB29" s="44"/>
      <c r="AC29" s="44"/>
      <c r="AD29" s="44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44">
        <v>1097100</v>
      </c>
      <c r="AP29" s="44"/>
      <c r="AQ29" s="44"/>
      <c r="AR29" s="44"/>
      <c r="AS29" s="44"/>
      <c r="AT29" s="44">
        <v>1162900</v>
      </c>
      <c r="AU29" s="44"/>
      <c r="AV29" s="44"/>
      <c r="AW29" s="44"/>
      <c r="AX29" s="44"/>
      <c r="AY29" s="42" t="s">
        <v>35</v>
      </c>
      <c r="AZ29" s="18">
        <v>1005828.76</v>
      </c>
      <c r="BA29" s="15">
        <f t="shared" si="1"/>
        <v>100</v>
      </c>
    </row>
    <row r="30" spans="1:53" ht="50.1" customHeight="1" x14ac:dyDescent="0.25">
      <c r="A30" s="6" t="s">
        <v>40</v>
      </c>
      <c r="B30" s="40" t="s">
        <v>18</v>
      </c>
      <c r="C30" s="40" t="s">
        <v>20</v>
      </c>
      <c r="D30" s="40" t="s">
        <v>23</v>
      </c>
      <c r="E30" s="40" t="s">
        <v>38</v>
      </c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 t="s">
        <v>41</v>
      </c>
      <c r="U30" s="41"/>
      <c r="V30" s="41"/>
      <c r="W30" s="41"/>
      <c r="X30" s="41"/>
      <c r="Y30" s="42" t="s">
        <v>40</v>
      </c>
      <c r="Z30" s="18">
        <f>SUM(Z31)</f>
        <v>1949300</v>
      </c>
      <c r="AA30" s="44"/>
      <c r="AB30" s="44"/>
      <c r="AC30" s="44"/>
      <c r="AD30" s="44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44">
        <v>1560700</v>
      </c>
      <c r="AP30" s="44"/>
      <c r="AQ30" s="44"/>
      <c r="AR30" s="44"/>
      <c r="AS30" s="44"/>
      <c r="AT30" s="44">
        <v>1654500</v>
      </c>
      <c r="AU30" s="44"/>
      <c r="AV30" s="44"/>
      <c r="AW30" s="44"/>
      <c r="AX30" s="44"/>
      <c r="AY30" s="42" t="s">
        <v>40</v>
      </c>
      <c r="AZ30" s="18">
        <f>SUM(AZ31)</f>
        <v>1930695.5700000003</v>
      </c>
      <c r="BA30" s="15">
        <f t="shared" si="1"/>
        <v>99.045584055814913</v>
      </c>
    </row>
    <row r="31" spans="1:53" ht="43.5" customHeight="1" x14ac:dyDescent="0.25">
      <c r="A31" s="6" t="s">
        <v>42</v>
      </c>
      <c r="B31" s="40" t="s">
        <v>18</v>
      </c>
      <c r="C31" s="40" t="s">
        <v>20</v>
      </c>
      <c r="D31" s="40" t="s">
        <v>23</v>
      </c>
      <c r="E31" s="40" t="s">
        <v>38</v>
      </c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 t="s">
        <v>43</v>
      </c>
      <c r="U31" s="41"/>
      <c r="V31" s="41"/>
      <c r="W31" s="41"/>
      <c r="X31" s="41"/>
      <c r="Y31" s="42" t="s">
        <v>42</v>
      </c>
      <c r="Z31" s="18">
        <f>SUM(Z32:Z43)</f>
        <v>1949300</v>
      </c>
      <c r="AA31" s="44"/>
      <c r="AB31" s="44"/>
      <c r="AC31" s="44"/>
      <c r="AD31" s="44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44">
        <v>1560700</v>
      </c>
      <c r="AP31" s="44"/>
      <c r="AQ31" s="44"/>
      <c r="AR31" s="44"/>
      <c r="AS31" s="44"/>
      <c r="AT31" s="44">
        <v>1654500</v>
      </c>
      <c r="AU31" s="44"/>
      <c r="AV31" s="44"/>
      <c r="AW31" s="44"/>
      <c r="AX31" s="44"/>
      <c r="AY31" s="42" t="s">
        <v>42</v>
      </c>
      <c r="AZ31" s="18">
        <f>SUM(AZ32:AZ43)</f>
        <v>1930695.5700000003</v>
      </c>
      <c r="BA31" s="15">
        <f t="shared" si="1"/>
        <v>99.045584055814913</v>
      </c>
    </row>
    <row r="32" spans="1:53" ht="23.25" customHeight="1" x14ac:dyDescent="0.25">
      <c r="A32" s="6" t="s">
        <v>44</v>
      </c>
      <c r="B32" s="40" t="s">
        <v>18</v>
      </c>
      <c r="C32" s="40" t="s">
        <v>20</v>
      </c>
      <c r="D32" s="40" t="s">
        <v>23</v>
      </c>
      <c r="E32" s="40" t="s">
        <v>38</v>
      </c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 t="s">
        <v>267</v>
      </c>
      <c r="U32" s="41" t="s">
        <v>289</v>
      </c>
      <c r="V32" s="41"/>
      <c r="W32" s="41"/>
      <c r="X32" s="41"/>
      <c r="Y32" s="42" t="s">
        <v>44</v>
      </c>
      <c r="Z32" s="43">
        <v>214000</v>
      </c>
      <c r="AA32" s="44"/>
      <c r="AB32" s="44"/>
      <c r="AC32" s="44"/>
      <c r="AD32" s="44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44">
        <v>192900</v>
      </c>
      <c r="AP32" s="44"/>
      <c r="AQ32" s="44"/>
      <c r="AR32" s="44"/>
      <c r="AS32" s="44"/>
      <c r="AT32" s="44">
        <v>204500</v>
      </c>
      <c r="AU32" s="44"/>
      <c r="AV32" s="44"/>
      <c r="AW32" s="44"/>
      <c r="AX32" s="44"/>
      <c r="AY32" s="42" t="s">
        <v>44</v>
      </c>
      <c r="AZ32" s="18">
        <v>212000</v>
      </c>
      <c r="BA32" s="15">
        <f t="shared" si="1"/>
        <v>99.065420560747668</v>
      </c>
    </row>
    <row r="33" spans="1:53" ht="33.4" customHeight="1" x14ac:dyDescent="0.25">
      <c r="A33" s="6" t="s">
        <v>46</v>
      </c>
      <c r="B33" s="40" t="s">
        <v>18</v>
      </c>
      <c r="C33" s="40" t="s">
        <v>20</v>
      </c>
      <c r="D33" s="40" t="s">
        <v>23</v>
      </c>
      <c r="E33" s="40" t="s">
        <v>38</v>
      </c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 t="s">
        <v>267</v>
      </c>
      <c r="U33" s="41" t="s">
        <v>290</v>
      </c>
      <c r="V33" s="41"/>
      <c r="W33" s="41"/>
      <c r="X33" s="41"/>
      <c r="Y33" s="42" t="s">
        <v>46</v>
      </c>
      <c r="Z33" s="43">
        <v>53650</v>
      </c>
      <c r="AA33" s="44"/>
      <c r="AB33" s="44"/>
      <c r="AC33" s="44"/>
      <c r="AD33" s="44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44">
        <v>291500</v>
      </c>
      <c r="AP33" s="44"/>
      <c r="AQ33" s="44"/>
      <c r="AR33" s="44"/>
      <c r="AS33" s="44"/>
      <c r="AT33" s="44">
        <v>309000</v>
      </c>
      <c r="AU33" s="44"/>
      <c r="AV33" s="44"/>
      <c r="AW33" s="44"/>
      <c r="AX33" s="44"/>
      <c r="AY33" s="42" t="s">
        <v>46</v>
      </c>
      <c r="AZ33" s="18">
        <v>53650</v>
      </c>
      <c r="BA33" s="15">
        <f t="shared" ref="BA33:BA37" si="3">PRODUCT(AZ33,1/Z33,100)</f>
        <v>100</v>
      </c>
    </row>
    <row r="34" spans="1:53" ht="22.5" customHeight="1" x14ac:dyDescent="0.25">
      <c r="A34" s="6" t="s">
        <v>47</v>
      </c>
      <c r="B34" s="40" t="s">
        <v>18</v>
      </c>
      <c r="C34" s="40" t="s">
        <v>20</v>
      </c>
      <c r="D34" s="40" t="s">
        <v>23</v>
      </c>
      <c r="E34" s="40" t="s">
        <v>38</v>
      </c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 t="s">
        <v>267</v>
      </c>
      <c r="U34" s="41" t="s">
        <v>280</v>
      </c>
      <c r="V34" s="41"/>
      <c r="W34" s="41"/>
      <c r="X34" s="41"/>
      <c r="Y34" s="42" t="s">
        <v>47</v>
      </c>
      <c r="Z34" s="43">
        <v>418300</v>
      </c>
      <c r="AA34" s="44"/>
      <c r="AB34" s="44"/>
      <c r="AC34" s="44"/>
      <c r="AD34" s="44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44">
        <v>381600</v>
      </c>
      <c r="AP34" s="44"/>
      <c r="AQ34" s="44"/>
      <c r="AR34" s="44"/>
      <c r="AS34" s="44"/>
      <c r="AT34" s="44">
        <v>404500</v>
      </c>
      <c r="AU34" s="44"/>
      <c r="AV34" s="44"/>
      <c r="AW34" s="44"/>
      <c r="AX34" s="44"/>
      <c r="AY34" s="42" t="s">
        <v>47</v>
      </c>
      <c r="AZ34" s="18">
        <v>418263.08</v>
      </c>
      <c r="BA34" s="15">
        <f t="shared" si="3"/>
        <v>99.99117379870907</v>
      </c>
    </row>
    <row r="35" spans="1:53" ht="21.75" customHeight="1" x14ac:dyDescent="0.25">
      <c r="A35" s="6" t="s">
        <v>50</v>
      </c>
      <c r="B35" s="40" t="s">
        <v>18</v>
      </c>
      <c r="C35" s="40" t="s">
        <v>20</v>
      </c>
      <c r="D35" s="40" t="s">
        <v>23</v>
      </c>
      <c r="E35" s="40" t="s">
        <v>38</v>
      </c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 t="s">
        <v>267</v>
      </c>
      <c r="U35" s="41" t="s">
        <v>278</v>
      </c>
      <c r="V35" s="41"/>
      <c r="W35" s="41"/>
      <c r="X35" s="41"/>
      <c r="Y35" s="42" t="s">
        <v>50</v>
      </c>
      <c r="Z35" s="43">
        <v>48550</v>
      </c>
      <c r="AA35" s="44"/>
      <c r="AB35" s="44"/>
      <c r="AC35" s="44"/>
      <c r="AD35" s="44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44">
        <v>68900</v>
      </c>
      <c r="AP35" s="44"/>
      <c r="AQ35" s="44"/>
      <c r="AR35" s="44"/>
      <c r="AS35" s="44"/>
      <c r="AT35" s="44">
        <v>73100</v>
      </c>
      <c r="AU35" s="44"/>
      <c r="AV35" s="44"/>
      <c r="AW35" s="44"/>
      <c r="AX35" s="44"/>
      <c r="AY35" s="42" t="s">
        <v>50</v>
      </c>
      <c r="AZ35" s="18">
        <v>48525</v>
      </c>
      <c r="BA35" s="15">
        <f t="shared" si="3"/>
        <v>99.948506694129762</v>
      </c>
    </row>
    <row r="36" spans="1:53" ht="33.4" customHeight="1" x14ac:dyDescent="0.25">
      <c r="A36" s="6" t="s">
        <v>51</v>
      </c>
      <c r="B36" s="40" t="s">
        <v>18</v>
      </c>
      <c r="C36" s="40" t="s">
        <v>20</v>
      </c>
      <c r="D36" s="40" t="s">
        <v>23</v>
      </c>
      <c r="E36" s="40" t="s">
        <v>38</v>
      </c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 t="s">
        <v>267</v>
      </c>
      <c r="U36" s="41" t="s">
        <v>291</v>
      </c>
      <c r="V36" s="41"/>
      <c r="W36" s="41"/>
      <c r="X36" s="41"/>
      <c r="Y36" s="42" t="s">
        <v>51</v>
      </c>
      <c r="Z36" s="43">
        <v>25450</v>
      </c>
      <c r="AA36" s="44"/>
      <c r="AB36" s="44"/>
      <c r="AC36" s="44"/>
      <c r="AD36" s="44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44">
        <v>334300</v>
      </c>
      <c r="AP36" s="44"/>
      <c r="AQ36" s="44"/>
      <c r="AR36" s="44"/>
      <c r="AS36" s="44"/>
      <c r="AT36" s="44">
        <v>354400</v>
      </c>
      <c r="AU36" s="44"/>
      <c r="AV36" s="44"/>
      <c r="AW36" s="44"/>
      <c r="AX36" s="44"/>
      <c r="AY36" s="42" t="s">
        <v>51</v>
      </c>
      <c r="AZ36" s="18">
        <v>25382</v>
      </c>
      <c r="BA36" s="15">
        <f t="shared" si="3"/>
        <v>99.732809430255401</v>
      </c>
    </row>
    <row r="37" spans="1:53" ht="22.5" customHeight="1" x14ac:dyDescent="0.25">
      <c r="A37" s="6" t="s">
        <v>44</v>
      </c>
      <c r="B37" s="40" t="s">
        <v>18</v>
      </c>
      <c r="C37" s="40" t="s">
        <v>20</v>
      </c>
      <c r="D37" s="40" t="s">
        <v>23</v>
      </c>
      <c r="E37" s="40" t="s">
        <v>38</v>
      </c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 t="s">
        <v>268</v>
      </c>
      <c r="U37" s="41" t="s">
        <v>289</v>
      </c>
      <c r="V37" s="41"/>
      <c r="W37" s="41"/>
      <c r="X37" s="41"/>
      <c r="Y37" s="42" t="s">
        <v>44</v>
      </c>
      <c r="Z37" s="43">
        <v>15500</v>
      </c>
      <c r="AA37" s="44"/>
      <c r="AB37" s="44"/>
      <c r="AC37" s="44"/>
      <c r="AD37" s="44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44">
        <v>192900</v>
      </c>
      <c r="AP37" s="44"/>
      <c r="AQ37" s="44"/>
      <c r="AR37" s="44"/>
      <c r="AS37" s="44"/>
      <c r="AT37" s="44">
        <v>204500</v>
      </c>
      <c r="AU37" s="44"/>
      <c r="AV37" s="44"/>
      <c r="AW37" s="44"/>
      <c r="AX37" s="44"/>
      <c r="AY37" s="42" t="s">
        <v>44</v>
      </c>
      <c r="AZ37" s="18">
        <v>15051.47</v>
      </c>
      <c r="BA37" s="15">
        <f t="shared" si="3"/>
        <v>97.106258064516126</v>
      </c>
    </row>
    <row r="38" spans="1:53" ht="19.5" customHeight="1" x14ac:dyDescent="0.25">
      <c r="A38" s="6" t="s">
        <v>45</v>
      </c>
      <c r="B38" s="40" t="s">
        <v>18</v>
      </c>
      <c r="C38" s="40" t="s">
        <v>20</v>
      </c>
      <c r="D38" s="40" t="s">
        <v>23</v>
      </c>
      <c r="E38" s="40" t="s">
        <v>38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 t="s">
        <v>268</v>
      </c>
      <c r="U38" s="41" t="s">
        <v>292</v>
      </c>
      <c r="V38" s="41"/>
      <c r="W38" s="41"/>
      <c r="X38" s="41"/>
      <c r="Y38" s="42" t="s">
        <v>45</v>
      </c>
      <c r="Z38" s="43">
        <v>211000</v>
      </c>
      <c r="AA38" s="44"/>
      <c r="AB38" s="44"/>
      <c r="AC38" s="44"/>
      <c r="AD38" s="44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44">
        <v>227900</v>
      </c>
      <c r="AP38" s="44"/>
      <c r="AQ38" s="44"/>
      <c r="AR38" s="44"/>
      <c r="AS38" s="44"/>
      <c r="AT38" s="44">
        <v>241600</v>
      </c>
      <c r="AU38" s="44"/>
      <c r="AV38" s="44"/>
      <c r="AW38" s="44"/>
      <c r="AX38" s="44"/>
      <c r="AY38" s="42" t="s">
        <v>45</v>
      </c>
      <c r="AZ38" s="18">
        <v>210764.63</v>
      </c>
      <c r="BA38" s="15">
        <f t="shared" si="1"/>
        <v>99.888450236966818</v>
      </c>
    </row>
    <row r="39" spans="1:53" ht="33.4" customHeight="1" x14ac:dyDescent="0.25">
      <c r="A39" s="6" t="s">
        <v>46</v>
      </c>
      <c r="B39" s="40" t="s">
        <v>18</v>
      </c>
      <c r="C39" s="40" t="s">
        <v>20</v>
      </c>
      <c r="D39" s="40" t="s">
        <v>23</v>
      </c>
      <c r="E39" s="40" t="s">
        <v>38</v>
      </c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 t="s">
        <v>268</v>
      </c>
      <c r="U39" s="41" t="s">
        <v>290</v>
      </c>
      <c r="V39" s="41"/>
      <c r="W39" s="41"/>
      <c r="X39" s="41"/>
      <c r="Y39" s="42" t="s">
        <v>46</v>
      </c>
      <c r="Z39" s="43">
        <v>401500</v>
      </c>
      <c r="AA39" s="44"/>
      <c r="AB39" s="44"/>
      <c r="AC39" s="44"/>
      <c r="AD39" s="44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44">
        <v>291500</v>
      </c>
      <c r="AP39" s="44"/>
      <c r="AQ39" s="44"/>
      <c r="AR39" s="44"/>
      <c r="AS39" s="44"/>
      <c r="AT39" s="44">
        <v>309000</v>
      </c>
      <c r="AU39" s="44"/>
      <c r="AV39" s="44"/>
      <c r="AW39" s="44"/>
      <c r="AX39" s="44"/>
      <c r="AY39" s="42" t="s">
        <v>46</v>
      </c>
      <c r="AZ39" s="18">
        <v>401410</v>
      </c>
      <c r="BA39" s="15">
        <f t="shared" si="1"/>
        <v>99.977584059775836</v>
      </c>
    </row>
    <row r="40" spans="1:53" ht="24.75" customHeight="1" x14ac:dyDescent="0.25">
      <c r="A40" s="6" t="s">
        <v>47</v>
      </c>
      <c r="B40" s="40" t="s">
        <v>18</v>
      </c>
      <c r="C40" s="40" t="s">
        <v>20</v>
      </c>
      <c r="D40" s="40" t="s">
        <v>23</v>
      </c>
      <c r="E40" s="40" t="s">
        <v>38</v>
      </c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 t="s">
        <v>268</v>
      </c>
      <c r="U40" s="41" t="s">
        <v>280</v>
      </c>
      <c r="V40" s="41"/>
      <c r="W40" s="41"/>
      <c r="X40" s="41"/>
      <c r="Y40" s="42" t="s">
        <v>47</v>
      </c>
      <c r="Z40" s="43">
        <v>252500</v>
      </c>
      <c r="AA40" s="44"/>
      <c r="AB40" s="44"/>
      <c r="AC40" s="44"/>
      <c r="AD40" s="44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44">
        <v>381600</v>
      </c>
      <c r="AP40" s="44"/>
      <c r="AQ40" s="44"/>
      <c r="AR40" s="44"/>
      <c r="AS40" s="44"/>
      <c r="AT40" s="44">
        <v>404500</v>
      </c>
      <c r="AU40" s="44"/>
      <c r="AV40" s="44"/>
      <c r="AW40" s="44"/>
      <c r="AX40" s="44"/>
      <c r="AY40" s="42" t="s">
        <v>47</v>
      </c>
      <c r="AZ40" s="18">
        <v>239068.78</v>
      </c>
      <c r="BA40" s="15">
        <f t="shared" si="1"/>
        <v>94.680704950495056</v>
      </c>
    </row>
    <row r="41" spans="1:53" ht="22.5" hidden="1" customHeight="1" x14ac:dyDescent="0.25">
      <c r="A41" s="6" t="s">
        <v>49</v>
      </c>
      <c r="B41" s="40" t="s">
        <v>18</v>
      </c>
      <c r="C41" s="40" t="s">
        <v>20</v>
      </c>
      <c r="D41" s="40" t="s">
        <v>23</v>
      </c>
      <c r="E41" s="40" t="s">
        <v>38</v>
      </c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 t="s">
        <v>268</v>
      </c>
      <c r="U41" s="41" t="s">
        <v>269</v>
      </c>
      <c r="V41" s="41"/>
      <c r="W41" s="41"/>
      <c r="X41" s="41"/>
      <c r="Y41" s="42" t="s">
        <v>49</v>
      </c>
      <c r="Z41" s="43">
        <v>0</v>
      </c>
      <c r="AA41" s="44"/>
      <c r="AB41" s="44"/>
      <c r="AC41" s="44"/>
      <c r="AD41" s="44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2" t="s">
        <v>49</v>
      </c>
      <c r="AZ41" s="18">
        <v>0</v>
      </c>
      <c r="BA41" s="15" t="e">
        <f t="shared" si="1"/>
        <v>#DIV/0!</v>
      </c>
    </row>
    <row r="42" spans="1:53" ht="20.25" customHeight="1" x14ac:dyDescent="0.25">
      <c r="A42" s="6" t="s">
        <v>50</v>
      </c>
      <c r="B42" s="40" t="s">
        <v>18</v>
      </c>
      <c r="C42" s="40" t="s">
        <v>20</v>
      </c>
      <c r="D42" s="40" t="s">
        <v>23</v>
      </c>
      <c r="E42" s="40" t="s">
        <v>38</v>
      </c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 t="s">
        <v>268</v>
      </c>
      <c r="U42" s="41" t="s">
        <v>278</v>
      </c>
      <c r="V42" s="41"/>
      <c r="W42" s="41"/>
      <c r="X42" s="41"/>
      <c r="Y42" s="42" t="s">
        <v>50</v>
      </c>
      <c r="Z42" s="43">
        <v>45500</v>
      </c>
      <c r="AA42" s="44"/>
      <c r="AB42" s="44"/>
      <c r="AC42" s="44"/>
      <c r="AD42" s="44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44">
        <v>68900</v>
      </c>
      <c r="AP42" s="44"/>
      <c r="AQ42" s="44"/>
      <c r="AR42" s="44"/>
      <c r="AS42" s="44"/>
      <c r="AT42" s="44">
        <v>73100</v>
      </c>
      <c r="AU42" s="44"/>
      <c r="AV42" s="44"/>
      <c r="AW42" s="44"/>
      <c r="AX42" s="44"/>
      <c r="AY42" s="42" t="s">
        <v>50</v>
      </c>
      <c r="AZ42" s="18">
        <v>45230</v>
      </c>
      <c r="BA42" s="15">
        <f t="shared" si="1"/>
        <v>99.406593406593402</v>
      </c>
    </row>
    <row r="43" spans="1:53" ht="33.4" customHeight="1" x14ac:dyDescent="0.25">
      <c r="A43" s="6" t="s">
        <v>51</v>
      </c>
      <c r="B43" s="40" t="s">
        <v>18</v>
      </c>
      <c r="C43" s="40" t="s">
        <v>20</v>
      </c>
      <c r="D43" s="40" t="s">
        <v>23</v>
      </c>
      <c r="E43" s="40" t="s">
        <v>38</v>
      </c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 t="s">
        <v>268</v>
      </c>
      <c r="U43" s="41" t="s">
        <v>291</v>
      </c>
      <c r="V43" s="41"/>
      <c r="W43" s="41"/>
      <c r="X43" s="41"/>
      <c r="Y43" s="42" t="s">
        <v>51</v>
      </c>
      <c r="Z43" s="43">
        <v>263350</v>
      </c>
      <c r="AA43" s="44"/>
      <c r="AB43" s="44"/>
      <c r="AC43" s="44"/>
      <c r="AD43" s="44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44">
        <v>334300</v>
      </c>
      <c r="AP43" s="44"/>
      <c r="AQ43" s="44"/>
      <c r="AR43" s="44"/>
      <c r="AS43" s="44"/>
      <c r="AT43" s="44">
        <v>354400</v>
      </c>
      <c r="AU43" s="44"/>
      <c r="AV43" s="44"/>
      <c r="AW43" s="44"/>
      <c r="AX43" s="44"/>
      <c r="AY43" s="42" t="s">
        <v>51</v>
      </c>
      <c r="AZ43" s="18">
        <v>261350.61</v>
      </c>
      <c r="BA43" s="15">
        <f t="shared" si="1"/>
        <v>99.240786026200865</v>
      </c>
    </row>
    <row r="44" spans="1:53" ht="22.5" customHeight="1" x14ac:dyDescent="0.25">
      <c r="A44" s="6" t="s">
        <v>52</v>
      </c>
      <c r="B44" s="40" t="s">
        <v>18</v>
      </c>
      <c r="C44" s="40" t="s">
        <v>20</v>
      </c>
      <c r="D44" s="40" t="s">
        <v>23</v>
      </c>
      <c r="E44" s="40" t="s">
        <v>38</v>
      </c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 t="s">
        <v>53</v>
      </c>
      <c r="U44" s="41"/>
      <c r="V44" s="41"/>
      <c r="W44" s="41"/>
      <c r="X44" s="41"/>
      <c r="Y44" s="42" t="s">
        <v>52</v>
      </c>
      <c r="Z44" s="18">
        <f>SUM(Z45)</f>
        <v>4550</v>
      </c>
      <c r="AA44" s="44"/>
      <c r="AB44" s="44"/>
      <c r="AC44" s="44"/>
      <c r="AD44" s="44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44">
        <v>31800</v>
      </c>
      <c r="AP44" s="44"/>
      <c r="AQ44" s="44"/>
      <c r="AR44" s="44"/>
      <c r="AS44" s="44"/>
      <c r="AT44" s="44">
        <v>33700</v>
      </c>
      <c r="AU44" s="44"/>
      <c r="AV44" s="44"/>
      <c r="AW44" s="44"/>
      <c r="AX44" s="44"/>
      <c r="AY44" s="42" t="s">
        <v>52</v>
      </c>
      <c r="AZ44" s="18">
        <f>SUM(AZ45)</f>
        <v>3642.8</v>
      </c>
      <c r="BA44" s="15">
        <f t="shared" si="1"/>
        <v>80.061538461538461</v>
      </c>
    </row>
    <row r="45" spans="1:53" ht="22.5" customHeight="1" x14ac:dyDescent="0.25">
      <c r="A45" s="6" t="s">
        <v>54</v>
      </c>
      <c r="B45" s="40" t="s">
        <v>18</v>
      </c>
      <c r="C45" s="40" t="s">
        <v>20</v>
      </c>
      <c r="D45" s="40" t="s">
        <v>23</v>
      </c>
      <c r="E45" s="40" t="s">
        <v>38</v>
      </c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 t="s">
        <v>55</v>
      </c>
      <c r="U45" s="41"/>
      <c r="V45" s="41"/>
      <c r="W45" s="41"/>
      <c r="X45" s="41"/>
      <c r="Y45" s="42" t="s">
        <v>54</v>
      </c>
      <c r="Z45" s="18">
        <f>SUM(Z46:Z49)</f>
        <v>4550</v>
      </c>
      <c r="AA45" s="44"/>
      <c r="AB45" s="44"/>
      <c r="AC45" s="44"/>
      <c r="AD45" s="44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44">
        <v>31800</v>
      </c>
      <c r="AP45" s="44"/>
      <c r="AQ45" s="44"/>
      <c r="AR45" s="44"/>
      <c r="AS45" s="44"/>
      <c r="AT45" s="44">
        <v>33700</v>
      </c>
      <c r="AU45" s="44"/>
      <c r="AV45" s="44"/>
      <c r="AW45" s="44"/>
      <c r="AX45" s="44"/>
      <c r="AY45" s="42" t="s">
        <v>54</v>
      </c>
      <c r="AZ45" s="18">
        <f>SUM(AZ46:AZ49)</f>
        <v>3642.8</v>
      </c>
      <c r="BA45" s="15">
        <f t="shared" si="1"/>
        <v>80.061538461538461</v>
      </c>
    </row>
    <row r="46" spans="1:53" ht="54.75" customHeight="1" x14ac:dyDescent="0.25">
      <c r="A46" s="6" t="s">
        <v>56</v>
      </c>
      <c r="B46" s="40" t="s">
        <v>18</v>
      </c>
      <c r="C46" s="40" t="s">
        <v>20</v>
      </c>
      <c r="D46" s="40" t="s">
        <v>23</v>
      </c>
      <c r="E46" s="40" t="s">
        <v>38</v>
      </c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 t="s">
        <v>271</v>
      </c>
      <c r="U46" s="41" t="s">
        <v>272</v>
      </c>
      <c r="V46" s="41"/>
      <c r="W46" s="41"/>
      <c r="X46" s="41"/>
      <c r="Y46" s="42" t="s">
        <v>56</v>
      </c>
      <c r="Z46" s="43">
        <v>1000</v>
      </c>
      <c r="AA46" s="44"/>
      <c r="AB46" s="44"/>
      <c r="AC46" s="44"/>
      <c r="AD46" s="44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2" t="s">
        <v>56</v>
      </c>
      <c r="AZ46" s="18">
        <v>127.57</v>
      </c>
      <c r="BA46" s="15">
        <f t="shared" si="1"/>
        <v>12.757</v>
      </c>
    </row>
    <row r="47" spans="1:53" ht="48.75" customHeight="1" x14ac:dyDescent="0.25">
      <c r="A47" s="6" t="s">
        <v>285</v>
      </c>
      <c r="B47" s="40" t="s">
        <v>18</v>
      </c>
      <c r="C47" s="40" t="s">
        <v>20</v>
      </c>
      <c r="D47" s="40" t="s">
        <v>23</v>
      </c>
      <c r="E47" s="40" t="s">
        <v>38</v>
      </c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 t="s">
        <v>271</v>
      </c>
      <c r="U47" s="41" t="s">
        <v>270</v>
      </c>
      <c r="V47" s="41"/>
      <c r="W47" s="41"/>
      <c r="X47" s="41"/>
      <c r="Y47" s="42"/>
      <c r="Z47" s="43">
        <v>50</v>
      </c>
      <c r="AA47" s="44"/>
      <c r="AB47" s="44"/>
      <c r="AC47" s="44"/>
      <c r="AD47" s="44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2"/>
      <c r="AZ47" s="18">
        <v>15.23</v>
      </c>
      <c r="BA47" s="15">
        <f t="shared" si="1"/>
        <v>30.460000000000004</v>
      </c>
    </row>
    <row r="48" spans="1:53" ht="24" customHeight="1" x14ac:dyDescent="0.25">
      <c r="A48" s="6" t="s">
        <v>100</v>
      </c>
      <c r="B48" s="40" t="s">
        <v>18</v>
      </c>
      <c r="C48" s="40" t="s">
        <v>20</v>
      </c>
      <c r="D48" s="40" t="s">
        <v>23</v>
      </c>
      <c r="E48" s="40" t="s">
        <v>38</v>
      </c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 t="s">
        <v>271</v>
      </c>
      <c r="U48" s="41" t="s">
        <v>294</v>
      </c>
      <c r="V48" s="41"/>
      <c r="W48" s="41"/>
      <c r="X48" s="41"/>
      <c r="Y48" s="42"/>
      <c r="Z48" s="43">
        <v>3500</v>
      </c>
      <c r="AA48" s="44"/>
      <c r="AB48" s="44"/>
      <c r="AC48" s="44"/>
      <c r="AD48" s="44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2"/>
      <c r="AZ48" s="18">
        <v>3500</v>
      </c>
      <c r="BA48" s="15">
        <f t="shared" si="1"/>
        <v>100</v>
      </c>
    </row>
    <row r="49" spans="1:53" ht="24.75" hidden="1" customHeight="1" x14ac:dyDescent="0.25">
      <c r="A49" s="6" t="s">
        <v>49</v>
      </c>
      <c r="B49" s="40" t="s">
        <v>18</v>
      </c>
      <c r="C49" s="40" t="s">
        <v>20</v>
      </c>
      <c r="D49" s="40" t="s">
        <v>23</v>
      </c>
      <c r="E49" s="40" t="s">
        <v>38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 t="s">
        <v>271</v>
      </c>
      <c r="U49" s="41" t="s">
        <v>269</v>
      </c>
      <c r="V49" s="41"/>
      <c r="W49" s="41"/>
      <c r="X49" s="41"/>
      <c r="Y49" s="42" t="s">
        <v>49</v>
      </c>
      <c r="Z49" s="43">
        <v>0</v>
      </c>
      <c r="AA49" s="44"/>
      <c r="AB49" s="44"/>
      <c r="AC49" s="44"/>
      <c r="AD49" s="44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2" t="s">
        <v>49</v>
      </c>
      <c r="AZ49" s="18">
        <v>0</v>
      </c>
      <c r="BA49" s="15" t="e">
        <f t="shared" si="1"/>
        <v>#DIV/0!</v>
      </c>
    </row>
    <row r="50" spans="1:53" ht="33.4" customHeight="1" x14ac:dyDescent="0.25">
      <c r="A50" s="5" t="s">
        <v>57</v>
      </c>
      <c r="B50" s="35" t="s">
        <v>18</v>
      </c>
      <c r="C50" s="35" t="s">
        <v>20</v>
      </c>
      <c r="D50" s="35" t="s">
        <v>23</v>
      </c>
      <c r="E50" s="35" t="s">
        <v>58</v>
      </c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6"/>
      <c r="V50" s="36"/>
      <c r="W50" s="36"/>
      <c r="X50" s="36"/>
      <c r="Y50" s="37" t="s">
        <v>57</v>
      </c>
      <c r="Z50" s="18">
        <f>SUM(Z51)</f>
        <v>439283.26</v>
      </c>
      <c r="AA50" s="39"/>
      <c r="AB50" s="39">
        <v>1000</v>
      </c>
      <c r="AC50" s="39"/>
      <c r="AD50" s="3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39">
        <v>458400</v>
      </c>
      <c r="AP50" s="39"/>
      <c r="AQ50" s="39">
        <v>1000</v>
      </c>
      <c r="AR50" s="39"/>
      <c r="AS50" s="39"/>
      <c r="AT50" s="39">
        <v>485800</v>
      </c>
      <c r="AU50" s="39"/>
      <c r="AV50" s="39">
        <v>1000</v>
      </c>
      <c r="AW50" s="39"/>
      <c r="AX50" s="39"/>
      <c r="AY50" s="37" t="s">
        <v>57</v>
      </c>
      <c r="AZ50" s="18">
        <f>SUM(AZ51)</f>
        <v>439283.26</v>
      </c>
      <c r="BA50" s="15">
        <f t="shared" si="1"/>
        <v>100</v>
      </c>
    </row>
    <row r="51" spans="1:53" ht="20.25" customHeight="1" x14ac:dyDescent="0.25">
      <c r="A51" s="5" t="s">
        <v>59</v>
      </c>
      <c r="B51" s="35" t="s">
        <v>18</v>
      </c>
      <c r="C51" s="35" t="s">
        <v>20</v>
      </c>
      <c r="D51" s="35" t="s">
        <v>23</v>
      </c>
      <c r="E51" s="35" t="s">
        <v>60</v>
      </c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6"/>
      <c r="V51" s="36"/>
      <c r="W51" s="36"/>
      <c r="X51" s="36"/>
      <c r="Y51" s="37" t="s">
        <v>59</v>
      </c>
      <c r="Z51" s="18">
        <f>SUM(Z56,Z60,Z64,Z68,Z72,Z76,Z80,Z52)</f>
        <v>439283.26</v>
      </c>
      <c r="AA51" s="39"/>
      <c r="AB51" s="39">
        <v>1000</v>
      </c>
      <c r="AC51" s="39"/>
      <c r="AD51" s="3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39">
        <v>458400</v>
      </c>
      <c r="AP51" s="39"/>
      <c r="AQ51" s="39">
        <v>1000</v>
      </c>
      <c r="AR51" s="39"/>
      <c r="AS51" s="39"/>
      <c r="AT51" s="39">
        <v>485800</v>
      </c>
      <c r="AU51" s="39"/>
      <c r="AV51" s="39">
        <v>1000</v>
      </c>
      <c r="AW51" s="39"/>
      <c r="AX51" s="39"/>
      <c r="AY51" s="37" t="s">
        <v>59</v>
      </c>
      <c r="AZ51" s="18">
        <f>SUM(AZ56,AZ60,AZ64,AZ68,AZ72,AZ76,AZ80,AZ52)</f>
        <v>439283.26</v>
      </c>
      <c r="BA51" s="15">
        <f t="shared" si="1"/>
        <v>100</v>
      </c>
    </row>
    <row r="52" spans="1:53" ht="96" customHeight="1" x14ac:dyDescent="0.25">
      <c r="A52" s="5" t="s">
        <v>299</v>
      </c>
      <c r="B52" s="35" t="s">
        <v>18</v>
      </c>
      <c r="C52" s="35" t="s">
        <v>20</v>
      </c>
      <c r="D52" s="35" t="s">
        <v>23</v>
      </c>
      <c r="E52" s="35" t="s">
        <v>298</v>
      </c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6"/>
      <c r="V52" s="36"/>
      <c r="W52" s="36"/>
      <c r="X52" s="36"/>
      <c r="Y52" s="37" t="s">
        <v>61</v>
      </c>
      <c r="Z52" s="18">
        <f>SUM(Z53)</f>
        <v>3000</v>
      </c>
      <c r="AA52" s="39"/>
      <c r="AB52" s="39"/>
      <c r="AC52" s="39"/>
      <c r="AD52" s="3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39">
        <v>144200</v>
      </c>
      <c r="AP52" s="39"/>
      <c r="AQ52" s="39"/>
      <c r="AR52" s="39"/>
      <c r="AS52" s="39"/>
      <c r="AT52" s="39">
        <v>152800</v>
      </c>
      <c r="AU52" s="39"/>
      <c r="AV52" s="39"/>
      <c r="AW52" s="39"/>
      <c r="AX52" s="39"/>
      <c r="AY52" s="37" t="s">
        <v>61</v>
      </c>
      <c r="AZ52" s="18">
        <f>SUM(AZ53)</f>
        <v>3000</v>
      </c>
      <c r="BA52" s="15">
        <f t="shared" ref="BA52:BA55" si="4">PRODUCT(AZ52,1/Z52,100)</f>
        <v>100</v>
      </c>
    </row>
    <row r="53" spans="1:53" ht="22.5" customHeight="1" x14ac:dyDescent="0.25">
      <c r="A53" s="6" t="s">
        <v>63</v>
      </c>
      <c r="B53" s="40" t="s">
        <v>18</v>
      </c>
      <c r="C53" s="40" t="s">
        <v>20</v>
      </c>
      <c r="D53" s="40" t="s">
        <v>23</v>
      </c>
      <c r="E53" s="40" t="s">
        <v>298</v>
      </c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 t="s">
        <v>64</v>
      </c>
      <c r="U53" s="41"/>
      <c r="V53" s="41"/>
      <c r="W53" s="41"/>
      <c r="X53" s="41"/>
      <c r="Y53" s="42" t="s">
        <v>63</v>
      </c>
      <c r="Z53" s="22">
        <f>SUM(Z54)</f>
        <v>3000</v>
      </c>
      <c r="AA53" s="44"/>
      <c r="AB53" s="44"/>
      <c r="AC53" s="44"/>
      <c r="AD53" s="44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44">
        <v>144200</v>
      </c>
      <c r="AP53" s="44"/>
      <c r="AQ53" s="44"/>
      <c r="AR53" s="44"/>
      <c r="AS53" s="44"/>
      <c r="AT53" s="44">
        <v>152800</v>
      </c>
      <c r="AU53" s="44"/>
      <c r="AV53" s="44"/>
      <c r="AW53" s="44"/>
      <c r="AX53" s="44"/>
      <c r="AY53" s="42" t="s">
        <v>63</v>
      </c>
      <c r="AZ53" s="22">
        <f>SUM(AZ54)</f>
        <v>3000</v>
      </c>
      <c r="BA53" s="16">
        <f t="shared" si="4"/>
        <v>100</v>
      </c>
    </row>
    <row r="54" spans="1:53" ht="23.25" customHeight="1" x14ac:dyDescent="0.25">
      <c r="A54" s="6" t="s">
        <v>65</v>
      </c>
      <c r="B54" s="40" t="s">
        <v>18</v>
      </c>
      <c r="C54" s="40" t="s">
        <v>20</v>
      </c>
      <c r="D54" s="40" t="s">
        <v>23</v>
      </c>
      <c r="E54" s="40" t="s">
        <v>298</v>
      </c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 t="s">
        <v>66</v>
      </c>
      <c r="U54" s="41"/>
      <c r="V54" s="41"/>
      <c r="W54" s="41"/>
      <c r="X54" s="41"/>
      <c r="Y54" s="42" t="s">
        <v>65</v>
      </c>
      <c r="Z54" s="19">
        <f>SUM(Z55)</f>
        <v>3000</v>
      </c>
      <c r="AA54" s="44"/>
      <c r="AB54" s="44"/>
      <c r="AC54" s="44"/>
      <c r="AD54" s="44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44">
        <v>144200</v>
      </c>
      <c r="AP54" s="44"/>
      <c r="AQ54" s="44"/>
      <c r="AR54" s="44"/>
      <c r="AS54" s="44"/>
      <c r="AT54" s="44">
        <v>152800</v>
      </c>
      <c r="AU54" s="44"/>
      <c r="AV54" s="44"/>
      <c r="AW54" s="44"/>
      <c r="AX54" s="44"/>
      <c r="AY54" s="42" t="s">
        <v>65</v>
      </c>
      <c r="AZ54" s="19">
        <f>SUM(AZ55)</f>
        <v>3000</v>
      </c>
      <c r="BA54" s="15">
        <f t="shared" si="4"/>
        <v>100</v>
      </c>
    </row>
    <row r="55" spans="1:53" ht="49.5" customHeight="1" x14ac:dyDescent="0.25">
      <c r="A55" s="6" t="s">
        <v>67</v>
      </c>
      <c r="B55" s="40" t="s">
        <v>18</v>
      </c>
      <c r="C55" s="40" t="s">
        <v>20</v>
      </c>
      <c r="D55" s="40" t="s">
        <v>23</v>
      </c>
      <c r="E55" s="40" t="s">
        <v>298</v>
      </c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 t="s">
        <v>66</v>
      </c>
      <c r="U55" s="41" t="s">
        <v>295</v>
      </c>
      <c r="V55" s="41"/>
      <c r="W55" s="41"/>
      <c r="X55" s="41"/>
      <c r="Y55" s="42" t="s">
        <v>67</v>
      </c>
      <c r="Z55" s="43">
        <v>3000</v>
      </c>
      <c r="AA55" s="44"/>
      <c r="AB55" s="44"/>
      <c r="AC55" s="44"/>
      <c r="AD55" s="44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44">
        <v>144200</v>
      </c>
      <c r="AP55" s="44"/>
      <c r="AQ55" s="44"/>
      <c r="AR55" s="44"/>
      <c r="AS55" s="44"/>
      <c r="AT55" s="44">
        <v>152800</v>
      </c>
      <c r="AU55" s="44"/>
      <c r="AV55" s="44"/>
      <c r="AW55" s="44"/>
      <c r="AX55" s="44"/>
      <c r="AY55" s="42" t="s">
        <v>67</v>
      </c>
      <c r="AZ55" s="18">
        <v>3000</v>
      </c>
      <c r="BA55" s="15">
        <f t="shared" si="4"/>
        <v>100</v>
      </c>
    </row>
    <row r="56" spans="1:53" ht="85.5" customHeight="1" x14ac:dyDescent="0.25">
      <c r="A56" s="5" t="s">
        <v>61</v>
      </c>
      <c r="B56" s="35" t="s">
        <v>18</v>
      </c>
      <c r="C56" s="35" t="s">
        <v>20</v>
      </c>
      <c r="D56" s="35" t="s">
        <v>23</v>
      </c>
      <c r="E56" s="35" t="s">
        <v>298</v>
      </c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6"/>
      <c r="V56" s="36"/>
      <c r="W56" s="36"/>
      <c r="X56" s="36"/>
      <c r="Y56" s="37" t="s">
        <v>61</v>
      </c>
      <c r="Z56" s="18">
        <f>SUM(Z57)</f>
        <v>136010</v>
      </c>
      <c r="AA56" s="39"/>
      <c r="AB56" s="39"/>
      <c r="AC56" s="39"/>
      <c r="AD56" s="3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39">
        <v>144200</v>
      </c>
      <c r="AP56" s="39"/>
      <c r="AQ56" s="39"/>
      <c r="AR56" s="39"/>
      <c r="AS56" s="39"/>
      <c r="AT56" s="39">
        <v>152800</v>
      </c>
      <c r="AU56" s="39"/>
      <c r="AV56" s="39"/>
      <c r="AW56" s="39"/>
      <c r="AX56" s="39"/>
      <c r="AY56" s="37" t="s">
        <v>61</v>
      </c>
      <c r="AZ56" s="18">
        <f>SUM(AZ57)</f>
        <v>136010</v>
      </c>
      <c r="BA56" s="15">
        <f t="shared" si="1"/>
        <v>100</v>
      </c>
    </row>
    <row r="57" spans="1:53" ht="19.5" customHeight="1" x14ac:dyDescent="0.25">
      <c r="A57" s="6" t="s">
        <v>63</v>
      </c>
      <c r="B57" s="40" t="s">
        <v>18</v>
      </c>
      <c r="C57" s="40" t="s">
        <v>20</v>
      </c>
      <c r="D57" s="40" t="s">
        <v>23</v>
      </c>
      <c r="E57" s="40" t="s">
        <v>62</v>
      </c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 t="s">
        <v>64</v>
      </c>
      <c r="U57" s="41"/>
      <c r="V57" s="41"/>
      <c r="W57" s="41"/>
      <c r="X57" s="41"/>
      <c r="Y57" s="42" t="s">
        <v>63</v>
      </c>
      <c r="Z57" s="22">
        <f>SUM(Z58)</f>
        <v>136010</v>
      </c>
      <c r="AA57" s="44"/>
      <c r="AB57" s="44"/>
      <c r="AC57" s="44"/>
      <c r="AD57" s="44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44">
        <v>144200</v>
      </c>
      <c r="AP57" s="44"/>
      <c r="AQ57" s="44"/>
      <c r="AR57" s="44"/>
      <c r="AS57" s="44"/>
      <c r="AT57" s="44">
        <v>152800</v>
      </c>
      <c r="AU57" s="44"/>
      <c r="AV57" s="44"/>
      <c r="AW57" s="44"/>
      <c r="AX57" s="44"/>
      <c r="AY57" s="42" t="s">
        <v>63</v>
      </c>
      <c r="AZ57" s="22">
        <f>SUM(AZ58)</f>
        <v>136010</v>
      </c>
      <c r="BA57" s="16">
        <f t="shared" si="1"/>
        <v>100</v>
      </c>
    </row>
    <row r="58" spans="1:53" ht="15" customHeight="1" x14ac:dyDescent="0.25">
      <c r="A58" s="6" t="s">
        <v>65</v>
      </c>
      <c r="B58" s="40" t="s">
        <v>18</v>
      </c>
      <c r="C58" s="40" t="s">
        <v>20</v>
      </c>
      <c r="D58" s="40" t="s">
        <v>23</v>
      </c>
      <c r="E58" s="40" t="s">
        <v>62</v>
      </c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 t="s">
        <v>66</v>
      </c>
      <c r="U58" s="41"/>
      <c r="V58" s="41"/>
      <c r="W58" s="41"/>
      <c r="X58" s="41"/>
      <c r="Y58" s="42" t="s">
        <v>65</v>
      </c>
      <c r="Z58" s="19">
        <f>SUM(Z59)</f>
        <v>136010</v>
      </c>
      <c r="AA58" s="44"/>
      <c r="AB58" s="44"/>
      <c r="AC58" s="44"/>
      <c r="AD58" s="44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44">
        <v>144200</v>
      </c>
      <c r="AP58" s="44"/>
      <c r="AQ58" s="44"/>
      <c r="AR58" s="44"/>
      <c r="AS58" s="44"/>
      <c r="AT58" s="44">
        <v>152800</v>
      </c>
      <c r="AU58" s="44"/>
      <c r="AV58" s="44"/>
      <c r="AW58" s="44"/>
      <c r="AX58" s="44"/>
      <c r="AY58" s="42" t="s">
        <v>65</v>
      </c>
      <c r="AZ58" s="19">
        <f>SUM(AZ59)</f>
        <v>136010</v>
      </c>
      <c r="BA58" s="15">
        <f t="shared" si="1"/>
        <v>100</v>
      </c>
    </row>
    <row r="59" spans="1:53" ht="45.75" customHeight="1" x14ac:dyDescent="0.25">
      <c r="A59" s="6" t="s">
        <v>67</v>
      </c>
      <c r="B59" s="40" t="s">
        <v>18</v>
      </c>
      <c r="C59" s="40" t="s">
        <v>20</v>
      </c>
      <c r="D59" s="40" t="s">
        <v>23</v>
      </c>
      <c r="E59" s="40" t="s">
        <v>62</v>
      </c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 t="s">
        <v>66</v>
      </c>
      <c r="U59" s="41" t="s">
        <v>295</v>
      </c>
      <c r="V59" s="41"/>
      <c r="W59" s="41"/>
      <c r="X59" s="41"/>
      <c r="Y59" s="42" t="s">
        <v>67</v>
      </c>
      <c r="Z59" s="43">
        <v>136010</v>
      </c>
      <c r="AA59" s="44"/>
      <c r="AB59" s="44"/>
      <c r="AC59" s="44"/>
      <c r="AD59" s="44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44">
        <v>144200</v>
      </c>
      <c r="AP59" s="44"/>
      <c r="AQ59" s="44"/>
      <c r="AR59" s="44"/>
      <c r="AS59" s="44"/>
      <c r="AT59" s="44">
        <v>152800</v>
      </c>
      <c r="AU59" s="44"/>
      <c r="AV59" s="44"/>
      <c r="AW59" s="44"/>
      <c r="AX59" s="44"/>
      <c r="AY59" s="42" t="s">
        <v>67</v>
      </c>
      <c r="AZ59" s="18">
        <v>136010</v>
      </c>
      <c r="BA59" s="15">
        <f t="shared" si="1"/>
        <v>100</v>
      </c>
    </row>
    <row r="60" spans="1:53" ht="99.75" customHeight="1" x14ac:dyDescent="0.25">
      <c r="A60" s="5" t="s">
        <v>68</v>
      </c>
      <c r="B60" s="35" t="s">
        <v>18</v>
      </c>
      <c r="C60" s="35" t="s">
        <v>20</v>
      </c>
      <c r="D60" s="35" t="s">
        <v>23</v>
      </c>
      <c r="E60" s="35" t="s">
        <v>69</v>
      </c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6"/>
      <c r="V60" s="36"/>
      <c r="W60" s="36"/>
      <c r="X60" s="36"/>
      <c r="Y60" s="37" t="s">
        <v>68</v>
      </c>
      <c r="Z60" s="18">
        <f>SUM(Z61)</f>
        <v>58832</v>
      </c>
      <c r="AA60" s="39"/>
      <c r="AB60" s="39"/>
      <c r="AC60" s="39"/>
      <c r="AD60" s="3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39">
        <v>62300</v>
      </c>
      <c r="AP60" s="39"/>
      <c r="AQ60" s="39"/>
      <c r="AR60" s="39"/>
      <c r="AS60" s="39"/>
      <c r="AT60" s="39">
        <v>66100</v>
      </c>
      <c r="AU60" s="39"/>
      <c r="AV60" s="39"/>
      <c r="AW60" s="39"/>
      <c r="AX60" s="39"/>
      <c r="AY60" s="37" t="s">
        <v>68</v>
      </c>
      <c r="AZ60" s="18">
        <f>SUM(AZ61)</f>
        <v>58832</v>
      </c>
      <c r="BA60" s="15">
        <f t="shared" si="1"/>
        <v>100</v>
      </c>
    </row>
    <row r="61" spans="1:53" ht="25.5" customHeight="1" x14ac:dyDescent="0.25">
      <c r="A61" s="6" t="s">
        <v>63</v>
      </c>
      <c r="B61" s="40" t="s">
        <v>18</v>
      </c>
      <c r="C61" s="40" t="s">
        <v>20</v>
      </c>
      <c r="D61" s="40" t="s">
        <v>23</v>
      </c>
      <c r="E61" s="40" t="s">
        <v>69</v>
      </c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 t="s">
        <v>64</v>
      </c>
      <c r="U61" s="41"/>
      <c r="V61" s="41"/>
      <c r="W61" s="41"/>
      <c r="X61" s="41"/>
      <c r="Y61" s="42" t="s">
        <v>63</v>
      </c>
      <c r="Z61" s="18">
        <f>SUM(Z62)</f>
        <v>58832</v>
      </c>
      <c r="AA61" s="44"/>
      <c r="AB61" s="44"/>
      <c r="AC61" s="44"/>
      <c r="AD61" s="44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44">
        <v>62300</v>
      </c>
      <c r="AP61" s="44"/>
      <c r="AQ61" s="44"/>
      <c r="AR61" s="44"/>
      <c r="AS61" s="44"/>
      <c r="AT61" s="44">
        <v>66100</v>
      </c>
      <c r="AU61" s="44"/>
      <c r="AV61" s="44"/>
      <c r="AW61" s="44"/>
      <c r="AX61" s="44"/>
      <c r="AY61" s="42" t="s">
        <v>63</v>
      </c>
      <c r="AZ61" s="18">
        <f>SUM(AZ62)</f>
        <v>58832</v>
      </c>
      <c r="BA61" s="15">
        <f t="shared" si="1"/>
        <v>100</v>
      </c>
    </row>
    <row r="62" spans="1:53" ht="24.75" customHeight="1" x14ac:dyDescent="0.25">
      <c r="A62" s="6" t="s">
        <v>65</v>
      </c>
      <c r="B62" s="40" t="s">
        <v>18</v>
      </c>
      <c r="C62" s="40" t="s">
        <v>20</v>
      </c>
      <c r="D62" s="40" t="s">
        <v>23</v>
      </c>
      <c r="E62" s="40" t="s">
        <v>69</v>
      </c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 t="s">
        <v>66</v>
      </c>
      <c r="U62" s="41"/>
      <c r="V62" s="41"/>
      <c r="W62" s="41"/>
      <c r="X62" s="41"/>
      <c r="Y62" s="42" t="s">
        <v>65</v>
      </c>
      <c r="Z62" s="18">
        <f>SUM(Z63)</f>
        <v>58832</v>
      </c>
      <c r="AA62" s="44"/>
      <c r="AB62" s="44"/>
      <c r="AC62" s="44"/>
      <c r="AD62" s="44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44">
        <v>62300</v>
      </c>
      <c r="AP62" s="44"/>
      <c r="AQ62" s="44"/>
      <c r="AR62" s="44"/>
      <c r="AS62" s="44"/>
      <c r="AT62" s="44">
        <v>66100</v>
      </c>
      <c r="AU62" s="44"/>
      <c r="AV62" s="44"/>
      <c r="AW62" s="44"/>
      <c r="AX62" s="44"/>
      <c r="AY62" s="42" t="s">
        <v>65</v>
      </c>
      <c r="AZ62" s="18">
        <f>SUM(AZ63)</f>
        <v>58832</v>
      </c>
      <c r="BA62" s="15">
        <f t="shared" si="1"/>
        <v>100</v>
      </c>
    </row>
    <row r="63" spans="1:53" ht="50.1" customHeight="1" x14ac:dyDescent="0.25">
      <c r="A63" s="6" t="s">
        <v>67</v>
      </c>
      <c r="B63" s="40" t="s">
        <v>18</v>
      </c>
      <c r="C63" s="40" t="s">
        <v>20</v>
      </c>
      <c r="D63" s="40" t="s">
        <v>23</v>
      </c>
      <c r="E63" s="40" t="s">
        <v>69</v>
      </c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 t="s">
        <v>66</v>
      </c>
      <c r="U63" s="41" t="s">
        <v>295</v>
      </c>
      <c r="V63" s="41"/>
      <c r="W63" s="41"/>
      <c r="X63" s="41"/>
      <c r="Y63" s="42" t="s">
        <v>67</v>
      </c>
      <c r="Z63" s="43">
        <v>58832</v>
      </c>
      <c r="AA63" s="44"/>
      <c r="AB63" s="44"/>
      <c r="AC63" s="44"/>
      <c r="AD63" s="44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44">
        <v>62300</v>
      </c>
      <c r="AP63" s="44"/>
      <c r="AQ63" s="44"/>
      <c r="AR63" s="44"/>
      <c r="AS63" s="44"/>
      <c r="AT63" s="44">
        <v>66100</v>
      </c>
      <c r="AU63" s="44"/>
      <c r="AV63" s="44"/>
      <c r="AW63" s="44"/>
      <c r="AX63" s="44"/>
      <c r="AY63" s="42" t="s">
        <v>67</v>
      </c>
      <c r="AZ63" s="18">
        <v>58832</v>
      </c>
      <c r="BA63" s="15">
        <f t="shared" si="1"/>
        <v>100</v>
      </c>
    </row>
    <row r="64" spans="1:53" ht="117" customHeight="1" x14ac:dyDescent="0.25">
      <c r="A64" s="5" t="s">
        <v>70</v>
      </c>
      <c r="B64" s="35" t="s">
        <v>18</v>
      </c>
      <c r="C64" s="35" t="s">
        <v>20</v>
      </c>
      <c r="D64" s="35" t="s">
        <v>23</v>
      </c>
      <c r="E64" s="35" t="s">
        <v>71</v>
      </c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6"/>
      <c r="V64" s="36"/>
      <c r="W64" s="36"/>
      <c r="X64" s="36"/>
      <c r="Y64" s="37" t="s">
        <v>70</v>
      </c>
      <c r="Z64" s="18">
        <f>SUM(Z65)</f>
        <v>61382.26</v>
      </c>
      <c r="AA64" s="39"/>
      <c r="AB64" s="39"/>
      <c r="AC64" s="39"/>
      <c r="AD64" s="3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39">
        <v>65100</v>
      </c>
      <c r="AP64" s="39"/>
      <c r="AQ64" s="39"/>
      <c r="AR64" s="39"/>
      <c r="AS64" s="39"/>
      <c r="AT64" s="39">
        <v>69000</v>
      </c>
      <c r="AU64" s="39"/>
      <c r="AV64" s="39"/>
      <c r="AW64" s="39"/>
      <c r="AX64" s="39"/>
      <c r="AY64" s="37" t="s">
        <v>70</v>
      </c>
      <c r="AZ64" s="18">
        <f>SUM(AZ65)</f>
        <v>61382.26</v>
      </c>
      <c r="BA64" s="15">
        <f t="shared" si="1"/>
        <v>100</v>
      </c>
    </row>
    <row r="65" spans="1:53" ht="21" customHeight="1" x14ac:dyDescent="0.25">
      <c r="A65" s="6" t="s">
        <v>63</v>
      </c>
      <c r="B65" s="40" t="s">
        <v>18</v>
      </c>
      <c r="C65" s="40" t="s">
        <v>20</v>
      </c>
      <c r="D65" s="40" t="s">
        <v>23</v>
      </c>
      <c r="E65" s="40" t="s">
        <v>71</v>
      </c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 t="s">
        <v>64</v>
      </c>
      <c r="U65" s="41"/>
      <c r="V65" s="41"/>
      <c r="W65" s="41"/>
      <c r="X65" s="41"/>
      <c r="Y65" s="42" t="s">
        <v>63</v>
      </c>
      <c r="Z65" s="18">
        <f>SUM(Z66)</f>
        <v>61382.26</v>
      </c>
      <c r="AA65" s="44"/>
      <c r="AB65" s="44"/>
      <c r="AC65" s="44"/>
      <c r="AD65" s="44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44">
        <v>65100</v>
      </c>
      <c r="AP65" s="44"/>
      <c r="AQ65" s="44"/>
      <c r="AR65" s="44"/>
      <c r="AS65" s="44"/>
      <c r="AT65" s="44">
        <v>69000</v>
      </c>
      <c r="AU65" s="44"/>
      <c r="AV65" s="44"/>
      <c r="AW65" s="44"/>
      <c r="AX65" s="44"/>
      <c r="AY65" s="42" t="s">
        <v>63</v>
      </c>
      <c r="AZ65" s="18">
        <f>SUM(AZ66)</f>
        <v>61382.26</v>
      </c>
      <c r="BA65" s="15">
        <f t="shared" si="1"/>
        <v>100</v>
      </c>
    </row>
    <row r="66" spans="1:53" ht="21.75" customHeight="1" x14ac:dyDescent="0.25">
      <c r="A66" s="6" t="s">
        <v>65</v>
      </c>
      <c r="B66" s="40" t="s">
        <v>18</v>
      </c>
      <c r="C66" s="40" t="s">
        <v>20</v>
      </c>
      <c r="D66" s="40" t="s">
        <v>23</v>
      </c>
      <c r="E66" s="40" t="s">
        <v>71</v>
      </c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 t="s">
        <v>66</v>
      </c>
      <c r="U66" s="41"/>
      <c r="V66" s="41"/>
      <c r="W66" s="41"/>
      <c r="X66" s="41"/>
      <c r="Y66" s="42" t="s">
        <v>65</v>
      </c>
      <c r="Z66" s="18">
        <f>SUM(Z67)</f>
        <v>61382.26</v>
      </c>
      <c r="AA66" s="44"/>
      <c r="AB66" s="44"/>
      <c r="AC66" s="44"/>
      <c r="AD66" s="44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44">
        <v>65100</v>
      </c>
      <c r="AP66" s="44"/>
      <c r="AQ66" s="44"/>
      <c r="AR66" s="44"/>
      <c r="AS66" s="44"/>
      <c r="AT66" s="44">
        <v>69000</v>
      </c>
      <c r="AU66" s="44"/>
      <c r="AV66" s="44"/>
      <c r="AW66" s="44"/>
      <c r="AX66" s="44"/>
      <c r="AY66" s="42" t="s">
        <v>65</v>
      </c>
      <c r="AZ66" s="18">
        <f>SUM(AZ67)</f>
        <v>61382.26</v>
      </c>
      <c r="BA66" s="15">
        <f t="shared" si="1"/>
        <v>100</v>
      </c>
    </row>
    <row r="67" spans="1:53" ht="50.1" customHeight="1" x14ac:dyDescent="0.25">
      <c r="A67" s="6" t="s">
        <v>67</v>
      </c>
      <c r="B67" s="40" t="s">
        <v>18</v>
      </c>
      <c r="C67" s="40" t="s">
        <v>20</v>
      </c>
      <c r="D67" s="40" t="s">
        <v>23</v>
      </c>
      <c r="E67" s="40" t="s">
        <v>71</v>
      </c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 t="s">
        <v>66</v>
      </c>
      <c r="U67" s="41" t="s">
        <v>295</v>
      </c>
      <c r="V67" s="41"/>
      <c r="W67" s="41"/>
      <c r="X67" s="41"/>
      <c r="Y67" s="42" t="s">
        <v>67</v>
      </c>
      <c r="Z67" s="43">
        <v>61382.26</v>
      </c>
      <c r="AA67" s="44"/>
      <c r="AB67" s="44"/>
      <c r="AC67" s="44"/>
      <c r="AD67" s="44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44">
        <v>65100</v>
      </c>
      <c r="AP67" s="44"/>
      <c r="AQ67" s="44"/>
      <c r="AR67" s="44"/>
      <c r="AS67" s="44"/>
      <c r="AT67" s="44">
        <v>69000</v>
      </c>
      <c r="AU67" s="44"/>
      <c r="AV67" s="44"/>
      <c r="AW67" s="44"/>
      <c r="AX67" s="44"/>
      <c r="AY67" s="42" t="s">
        <v>67</v>
      </c>
      <c r="AZ67" s="18">
        <v>61382.26</v>
      </c>
      <c r="BA67" s="15">
        <f t="shared" si="1"/>
        <v>100</v>
      </c>
    </row>
    <row r="68" spans="1:53" ht="122.25" customHeight="1" x14ac:dyDescent="0.25">
      <c r="A68" s="5" t="s">
        <v>72</v>
      </c>
      <c r="B68" s="35" t="s">
        <v>18</v>
      </c>
      <c r="C68" s="35" t="s">
        <v>20</v>
      </c>
      <c r="D68" s="35" t="s">
        <v>23</v>
      </c>
      <c r="E68" s="35" t="s">
        <v>73</v>
      </c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6"/>
      <c r="V68" s="36"/>
      <c r="W68" s="36"/>
      <c r="X68" s="36"/>
      <c r="Y68" s="37" t="s">
        <v>72</v>
      </c>
      <c r="Z68" s="18">
        <f>SUM(Z69)</f>
        <v>92286</v>
      </c>
      <c r="AA68" s="39"/>
      <c r="AB68" s="39"/>
      <c r="AC68" s="39"/>
      <c r="AD68" s="3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39">
        <v>146800</v>
      </c>
      <c r="AP68" s="39"/>
      <c r="AQ68" s="39"/>
      <c r="AR68" s="39"/>
      <c r="AS68" s="39"/>
      <c r="AT68" s="39">
        <v>155600</v>
      </c>
      <c r="AU68" s="39"/>
      <c r="AV68" s="39"/>
      <c r="AW68" s="39"/>
      <c r="AX68" s="39"/>
      <c r="AY68" s="37" t="s">
        <v>72</v>
      </c>
      <c r="AZ68" s="18">
        <f>SUM(AZ69)</f>
        <v>92286</v>
      </c>
      <c r="BA68" s="15">
        <f t="shared" si="1"/>
        <v>100</v>
      </c>
    </row>
    <row r="69" spans="1:53" ht="23.25" customHeight="1" x14ac:dyDescent="0.25">
      <c r="A69" s="6" t="s">
        <v>63</v>
      </c>
      <c r="B69" s="40" t="s">
        <v>18</v>
      </c>
      <c r="C69" s="40" t="s">
        <v>20</v>
      </c>
      <c r="D69" s="40" t="s">
        <v>23</v>
      </c>
      <c r="E69" s="40" t="s">
        <v>73</v>
      </c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 t="s">
        <v>64</v>
      </c>
      <c r="U69" s="41"/>
      <c r="V69" s="41"/>
      <c r="W69" s="41"/>
      <c r="X69" s="41"/>
      <c r="Y69" s="42" t="s">
        <v>63</v>
      </c>
      <c r="Z69" s="18">
        <f>SUM(Z70)</f>
        <v>92286</v>
      </c>
      <c r="AA69" s="44"/>
      <c r="AB69" s="44"/>
      <c r="AC69" s="44"/>
      <c r="AD69" s="44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44">
        <v>146800</v>
      </c>
      <c r="AP69" s="44"/>
      <c r="AQ69" s="44"/>
      <c r="AR69" s="44"/>
      <c r="AS69" s="44"/>
      <c r="AT69" s="44">
        <v>155600</v>
      </c>
      <c r="AU69" s="44"/>
      <c r="AV69" s="44"/>
      <c r="AW69" s="44"/>
      <c r="AX69" s="44"/>
      <c r="AY69" s="42" t="s">
        <v>63</v>
      </c>
      <c r="AZ69" s="18">
        <f>SUM(AZ70)</f>
        <v>92286</v>
      </c>
      <c r="BA69" s="15">
        <f t="shared" si="1"/>
        <v>100</v>
      </c>
    </row>
    <row r="70" spans="1:53" ht="20.25" customHeight="1" x14ac:dyDescent="0.25">
      <c r="A70" s="6" t="s">
        <v>65</v>
      </c>
      <c r="B70" s="40" t="s">
        <v>18</v>
      </c>
      <c r="C70" s="40" t="s">
        <v>20</v>
      </c>
      <c r="D70" s="40" t="s">
        <v>23</v>
      </c>
      <c r="E70" s="40" t="s">
        <v>73</v>
      </c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 t="s">
        <v>66</v>
      </c>
      <c r="U70" s="41"/>
      <c r="V70" s="41"/>
      <c r="W70" s="41"/>
      <c r="X70" s="41"/>
      <c r="Y70" s="42" t="s">
        <v>65</v>
      </c>
      <c r="Z70" s="18">
        <f>SUM(Z71)</f>
        <v>92286</v>
      </c>
      <c r="AA70" s="44"/>
      <c r="AB70" s="44"/>
      <c r="AC70" s="44"/>
      <c r="AD70" s="44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44">
        <v>146800</v>
      </c>
      <c r="AP70" s="44"/>
      <c r="AQ70" s="44"/>
      <c r="AR70" s="44"/>
      <c r="AS70" s="44"/>
      <c r="AT70" s="44">
        <v>155600</v>
      </c>
      <c r="AU70" s="44"/>
      <c r="AV70" s="44"/>
      <c r="AW70" s="44"/>
      <c r="AX70" s="44"/>
      <c r="AY70" s="42" t="s">
        <v>65</v>
      </c>
      <c r="AZ70" s="18">
        <f>SUM(AZ71)</f>
        <v>92286</v>
      </c>
      <c r="BA70" s="15">
        <f t="shared" si="1"/>
        <v>100</v>
      </c>
    </row>
    <row r="71" spans="1:53" ht="50.1" customHeight="1" x14ac:dyDescent="0.25">
      <c r="A71" s="6" t="s">
        <v>67</v>
      </c>
      <c r="B71" s="40" t="s">
        <v>18</v>
      </c>
      <c r="C71" s="40" t="s">
        <v>20</v>
      </c>
      <c r="D71" s="40" t="s">
        <v>23</v>
      </c>
      <c r="E71" s="40" t="s">
        <v>73</v>
      </c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 t="s">
        <v>66</v>
      </c>
      <c r="U71" s="41" t="s">
        <v>295</v>
      </c>
      <c r="V71" s="41"/>
      <c r="W71" s="41"/>
      <c r="X71" s="41"/>
      <c r="Y71" s="42" t="s">
        <v>67</v>
      </c>
      <c r="Z71" s="43">
        <v>92286</v>
      </c>
      <c r="AA71" s="44"/>
      <c r="AB71" s="44"/>
      <c r="AC71" s="44"/>
      <c r="AD71" s="44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44">
        <v>146800</v>
      </c>
      <c r="AP71" s="44"/>
      <c r="AQ71" s="44"/>
      <c r="AR71" s="44"/>
      <c r="AS71" s="44"/>
      <c r="AT71" s="44">
        <v>155600</v>
      </c>
      <c r="AU71" s="44"/>
      <c r="AV71" s="44"/>
      <c r="AW71" s="44"/>
      <c r="AX71" s="44"/>
      <c r="AY71" s="42" t="s">
        <v>67</v>
      </c>
      <c r="AZ71" s="18">
        <v>92286</v>
      </c>
      <c r="BA71" s="15">
        <f t="shared" si="1"/>
        <v>100</v>
      </c>
    </row>
    <row r="72" spans="1:53" ht="105.75" customHeight="1" x14ac:dyDescent="0.25">
      <c r="A72" s="5" t="s">
        <v>74</v>
      </c>
      <c r="B72" s="35" t="s">
        <v>18</v>
      </c>
      <c r="C72" s="35" t="s">
        <v>20</v>
      </c>
      <c r="D72" s="35" t="s">
        <v>23</v>
      </c>
      <c r="E72" s="35" t="s">
        <v>75</v>
      </c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6"/>
      <c r="V72" s="36"/>
      <c r="W72" s="36"/>
      <c r="X72" s="36"/>
      <c r="Y72" s="37" t="s">
        <v>74</v>
      </c>
      <c r="Z72" s="18">
        <f>SUM(Z73)</f>
        <v>50000</v>
      </c>
      <c r="AA72" s="39"/>
      <c r="AB72" s="39"/>
      <c r="AC72" s="39"/>
      <c r="AD72" s="3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7" t="s">
        <v>74</v>
      </c>
      <c r="AZ72" s="18">
        <f>SUM(AZ73)</f>
        <v>50000</v>
      </c>
      <c r="BA72" s="15">
        <f t="shared" si="1"/>
        <v>100</v>
      </c>
    </row>
    <row r="73" spans="1:53" ht="27" customHeight="1" x14ac:dyDescent="0.25">
      <c r="A73" s="6" t="s">
        <v>63</v>
      </c>
      <c r="B73" s="40" t="s">
        <v>18</v>
      </c>
      <c r="C73" s="40" t="s">
        <v>20</v>
      </c>
      <c r="D73" s="40" t="s">
        <v>23</v>
      </c>
      <c r="E73" s="40" t="s">
        <v>75</v>
      </c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 t="s">
        <v>64</v>
      </c>
      <c r="U73" s="41"/>
      <c r="V73" s="41"/>
      <c r="W73" s="41"/>
      <c r="X73" s="41"/>
      <c r="Y73" s="42" t="s">
        <v>63</v>
      </c>
      <c r="Z73" s="18">
        <f>SUM(Z74)</f>
        <v>50000</v>
      </c>
      <c r="AA73" s="44"/>
      <c r="AB73" s="44"/>
      <c r="AC73" s="44"/>
      <c r="AD73" s="44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2" t="s">
        <v>63</v>
      </c>
      <c r="AZ73" s="18">
        <f>SUM(AZ74)</f>
        <v>50000</v>
      </c>
      <c r="BA73" s="15">
        <f t="shared" si="1"/>
        <v>100</v>
      </c>
    </row>
    <row r="74" spans="1:53" ht="22.5" customHeight="1" x14ac:dyDescent="0.25">
      <c r="A74" s="6" t="s">
        <v>65</v>
      </c>
      <c r="B74" s="40" t="s">
        <v>18</v>
      </c>
      <c r="C74" s="40" t="s">
        <v>20</v>
      </c>
      <c r="D74" s="40" t="s">
        <v>23</v>
      </c>
      <c r="E74" s="40" t="s">
        <v>75</v>
      </c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 t="s">
        <v>66</v>
      </c>
      <c r="U74" s="41"/>
      <c r="V74" s="41"/>
      <c r="W74" s="41"/>
      <c r="X74" s="41"/>
      <c r="Y74" s="42" t="s">
        <v>65</v>
      </c>
      <c r="Z74" s="18">
        <f>SUM(Z75)</f>
        <v>50000</v>
      </c>
      <c r="AA74" s="44"/>
      <c r="AB74" s="44"/>
      <c r="AC74" s="44"/>
      <c r="AD74" s="44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2" t="s">
        <v>65</v>
      </c>
      <c r="AZ74" s="18">
        <f>SUM(AZ75)</f>
        <v>50000</v>
      </c>
      <c r="BA74" s="15">
        <f t="shared" si="1"/>
        <v>100</v>
      </c>
    </row>
    <row r="75" spans="1:53" ht="50.1" customHeight="1" x14ac:dyDescent="0.25">
      <c r="A75" s="6" t="s">
        <v>67</v>
      </c>
      <c r="B75" s="40" t="s">
        <v>18</v>
      </c>
      <c r="C75" s="40" t="s">
        <v>20</v>
      </c>
      <c r="D75" s="40" t="s">
        <v>23</v>
      </c>
      <c r="E75" s="40" t="s">
        <v>75</v>
      </c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 t="s">
        <v>66</v>
      </c>
      <c r="U75" s="41" t="s">
        <v>295</v>
      </c>
      <c r="V75" s="41"/>
      <c r="W75" s="41"/>
      <c r="X75" s="41"/>
      <c r="Y75" s="42" t="s">
        <v>67</v>
      </c>
      <c r="Z75" s="43">
        <v>50000</v>
      </c>
      <c r="AA75" s="44"/>
      <c r="AB75" s="44"/>
      <c r="AC75" s="44"/>
      <c r="AD75" s="44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2" t="s">
        <v>67</v>
      </c>
      <c r="AZ75" s="18">
        <v>50000</v>
      </c>
      <c r="BA75" s="15">
        <f t="shared" si="1"/>
        <v>100</v>
      </c>
    </row>
    <row r="76" spans="1:53" ht="123.75" customHeight="1" x14ac:dyDescent="0.25">
      <c r="A76" s="5" t="s">
        <v>76</v>
      </c>
      <c r="B76" s="35" t="s">
        <v>18</v>
      </c>
      <c r="C76" s="35" t="s">
        <v>20</v>
      </c>
      <c r="D76" s="35" t="s">
        <v>23</v>
      </c>
      <c r="E76" s="35" t="s">
        <v>77</v>
      </c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6"/>
      <c r="V76" s="36"/>
      <c r="W76" s="36"/>
      <c r="X76" s="36"/>
      <c r="Y76" s="37" t="s">
        <v>76</v>
      </c>
      <c r="Z76" s="18">
        <f>SUM(Z77)</f>
        <v>36773</v>
      </c>
      <c r="AA76" s="39"/>
      <c r="AB76" s="39"/>
      <c r="AC76" s="39"/>
      <c r="AD76" s="3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39">
        <v>39000</v>
      </c>
      <c r="AP76" s="39"/>
      <c r="AQ76" s="39"/>
      <c r="AR76" s="39"/>
      <c r="AS76" s="39"/>
      <c r="AT76" s="39">
        <v>41300</v>
      </c>
      <c r="AU76" s="39"/>
      <c r="AV76" s="39"/>
      <c r="AW76" s="39"/>
      <c r="AX76" s="39"/>
      <c r="AY76" s="37" t="s">
        <v>76</v>
      </c>
      <c r="AZ76" s="18">
        <f>SUM(AZ77)</f>
        <v>36773</v>
      </c>
      <c r="BA76" s="15">
        <f t="shared" si="1"/>
        <v>100</v>
      </c>
    </row>
    <row r="77" spans="1:53" ht="21.75" customHeight="1" x14ac:dyDescent="0.25">
      <c r="A77" s="6" t="s">
        <v>63</v>
      </c>
      <c r="B77" s="40" t="s">
        <v>18</v>
      </c>
      <c r="C77" s="40" t="s">
        <v>20</v>
      </c>
      <c r="D77" s="40" t="s">
        <v>23</v>
      </c>
      <c r="E77" s="40" t="s">
        <v>77</v>
      </c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 t="s">
        <v>64</v>
      </c>
      <c r="U77" s="41"/>
      <c r="V77" s="41"/>
      <c r="W77" s="41"/>
      <c r="X77" s="41"/>
      <c r="Y77" s="42" t="s">
        <v>63</v>
      </c>
      <c r="Z77" s="18">
        <f>SUM(Z78)</f>
        <v>36773</v>
      </c>
      <c r="AA77" s="44"/>
      <c r="AB77" s="44"/>
      <c r="AC77" s="44"/>
      <c r="AD77" s="44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44">
        <v>39000</v>
      </c>
      <c r="AP77" s="44"/>
      <c r="AQ77" s="44"/>
      <c r="AR77" s="44"/>
      <c r="AS77" s="44"/>
      <c r="AT77" s="44">
        <v>41300</v>
      </c>
      <c r="AU77" s="44"/>
      <c r="AV77" s="44"/>
      <c r="AW77" s="44"/>
      <c r="AX77" s="44"/>
      <c r="AY77" s="42" t="s">
        <v>63</v>
      </c>
      <c r="AZ77" s="18">
        <f>SUM(AZ78)</f>
        <v>36773</v>
      </c>
      <c r="BA77" s="15">
        <f t="shared" si="1"/>
        <v>100</v>
      </c>
    </row>
    <row r="78" spans="1:53" ht="21" customHeight="1" x14ac:dyDescent="0.25">
      <c r="A78" s="6" t="s">
        <v>65</v>
      </c>
      <c r="B78" s="40" t="s">
        <v>18</v>
      </c>
      <c r="C78" s="40" t="s">
        <v>20</v>
      </c>
      <c r="D78" s="40" t="s">
        <v>23</v>
      </c>
      <c r="E78" s="40" t="s">
        <v>77</v>
      </c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 t="s">
        <v>66</v>
      </c>
      <c r="U78" s="41"/>
      <c r="V78" s="41"/>
      <c r="W78" s="41"/>
      <c r="X78" s="41"/>
      <c r="Y78" s="42" t="s">
        <v>65</v>
      </c>
      <c r="Z78" s="18">
        <f>SUM(Z79)</f>
        <v>36773</v>
      </c>
      <c r="AA78" s="44"/>
      <c r="AB78" s="44"/>
      <c r="AC78" s="44"/>
      <c r="AD78" s="44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44">
        <v>39000</v>
      </c>
      <c r="AP78" s="44"/>
      <c r="AQ78" s="44"/>
      <c r="AR78" s="44"/>
      <c r="AS78" s="44"/>
      <c r="AT78" s="44">
        <v>41300</v>
      </c>
      <c r="AU78" s="44"/>
      <c r="AV78" s="44"/>
      <c r="AW78" s="44"/>
      <c r="AX78" s="44"/>
      <c r="AY78" s="42" t="s">
        <v>65</v>
      </c>
      <c r="AZ78" s="18">
        <f>SUM(AZ79)</f>
        <v>36773</v>
      </c>
      <c r="BA78" s="15">
        <f t="shared" si="1"/>
        <v>100</v>
      </c>
    </row>
    <row r="79" spans="1:53" ht="50.1" customHeight="1" x14ac:dyDescent="0.25">
      <c r="A79" s="6" t="s">
        <v>67</v>
      </c>
      <c r="B79" s="40" t="s">
        <v>18</v>
      </c>
      <c r="C79" s="40" t="s">
        <v>20</v>
      </c>
      <c r="D79" s="40" t="s">
        <v>23</v>
      </c>
      <c r="E79" s="40" t="s">
        <v>77</v>
      </c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 t="s">
        <v>66</v>
      </c>
      <c r="U79" s="41" t="s">
        <v>295</v>
      </c>
      <c r="V79" s="41"/>
      <c r="W79" s="41"/>
      <c r="X79" s="41"/>
      <c r="Y79" s="42" t="s">
        <v>67</v>
      </c>
      <c r="Z79" s="43">
        <v>36773</v>
      </c>
      <c r="AA79" s="44"/>
      <c r="AB79" s="44"/>
      <c r="AC79" s="44"/>
      <c r="AD79" s="44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44">
        <v>39000</v>
      </c>
      <c r="AP79" s="44"/>
      <c r="AQ79" s="44"/>
      <c r="AR79" s="44"/>
      <c r="AS79" s="44"/>
      <c r="AT79" s="44">
        <v>41300</v>
      </c>
      <c r="AU79" s="44"/>
      <c r="AV79" s="44"/>
      <c r="AW79" s="44"/>
      <c r="AX79" s="44"/>
      <c r="AY79" s="42" t="s">
        <v>67</v>
      </c>
      <c r="AZ79" s="18">
        <v>36773</v>
      </c>
      <c r="BA79" s="15">
        <f t="shared" si="1"/>
        <v>100</v>
      </c>
    </row>
    <row r="80" spans="1:53" ht="90" customHeight="1" x14ac:dyDescent="0.25">
      <c r="A80" s="5" t="s">
        <v>78</v>
      </c>
      <c r="B80" s="35" t="s">
        <v>18</v>
      </c>
      <c r="C80" s="35" t="s">
        <v>20</v>
      </c>
      <c r="D80" s="35" t="s">
        <v>23</v>
      </c>
      <c r="E80" s="35" t="s">
        <v>79</v>
      </c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6"/>
      <c r="V80" s="36"/>
      <c r="W80" s="36"/>
      <c r="X80" s="36"/>
      <c r="Y80" s="37" t="s">
        <v>78</v>
      </c>
      <c r="Z80" s="18">
        <f>SUM(Z81)</f>
        <v>1000</v>
      </c>
      <c r="AA80" s="39"/>
      <c r="AB80" s="39">
        <v>1000</v>
      </c>
      <c r="AC80" s="39"/>
      <c r="AD80" s="3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39">
        <v>1000</v>
      </c>
      <c r="AP80" s="39"/>
      <c r="AQ80" s="39">
        <v>1000</v>
      </c>
      <c r="AR80" s="39"/>
      <c r="AS80" s="39"/>
      <c r="AT80" s="39">
        <v>1000</v>
      </c>
      <c r="AU80" s="39"/>
      <c r="AV80" s="39">
        <v>1000</v>
      </c>
      <c r="AW80" s="39"/>
      <c r="AX80" s="39"/>
      <c r="AY80" s="37" t="s">
        <v>78</v>
      </c>
      <c r="AZ80" s="18">
        <f>SUM(AZ81)</f>
        <v>1000</v>
      </c>
      <c r="BA80" s="15">
        <f t="shared" si="1"/>
        <v>100</v>
      </c>
    </row>
    <row r="81" spans="1:54" ht="50.1" customHeight="1" x14ac:dyDescent="0.25">
      <c r="A81" s="6" t="s">
        <v>40</v>
      </c>
      <c r="B81" s="40" t="s">
        <v>18</v>
      </c>
      <c r="C81" s="40" t="s">
        <v>20</v>
      </c>
      <c r="D81" s="40" t="s">
        <v>23</v>
      </c>
      <c r="E81" s="40" t="s">
        <v>79</v>
      </c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 t="s">
        <v>41</v>
      </c>
      <c r="U81" s="41"/>
      <c r="V81" s="41"/>
      <c r="W81" s="41"/>
      <c r="X81" s="41"/>
      <c r="Y81" s="42" t="s">
        <v>40</v>
      </c>
      <c r="Z81" s="18">
        <f>SUM(Z82)</f>
        <v>1000</v>
      </c>
      <c r="AA81" s="44"/>
      <c r="AB81" s="44">
        <v>1000</v>
      </c>
      <c r="AC81" s="44"/>
      <c r="AD81" s="44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44">
        <v>1000</v>
      </c>
      <c r="AP81" s="44"/>
      <c r="AQ81" s="44">
        <v>1000</v>
      </c>
      <c r="AR81" s="44"/>
      <c r="AS81" s="44"/>
      <c r="AT81" s="44">
        <v>1000</v>
      </c>
      <c r="AU81" s="44"/>
      <c r="AV81" s="44">
        <v>1000</v>
      </c>
      <c r="AW81" s="44"/>
      <c r="AX81" s="44"/>
      <c r="AY81" s="42" t="s">
        <v>40</v>
      </c>
      <c r="AZ81" s="18">
        <f>SUM(AZ82)</f>
        <v>1000</v>
      </c>
      <c r="BA81" s="15">
        <f t="shared" si="1"/>
        <v>100</v>
      </c>
    </row>
    <row r="82" spans="1:54" ht="45.75" customHeight="1" x14ac:dyDescent="0.25">
      <c r="A82" s="6" t="s">
        <v>42</v>
      </c>
      <c r="B82" s="40" t="s">
        <v>18</v>
      </c>
      <c r="C82" s="40" t="s">
        <v>20</v>
      </c>
      <c r="D82" s="40" t="s">
        <v>23</v>
      </c>
      <c r="E82" s="40" t="s">
        <v>79</v>
      </c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 t="s">
        <v>43</v>
      </c>
      <c r="U82" s="41"/>
      <c r="V82" s="41"/>
      <c r="W82" s="41"/>
      <c r="X82" s="41"/>
      <c r="Y82" s="42" t="s">
        <v>42</v>
      </c>
      <c r="Z82" s="18">
        <f>SUM(Z83)</f>
        <v>1000</v>
      </c>
      <c r="AA82" s="44"/>
      <c r="AB82" s="44">
        <v>1000</v>
      </c>
      <c r="AC82" s="44"/>
      <c r="AD82" s="44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44">
        <v>1000</v>
      </c>
      <c r="AP82" s="44"/>
      <c r="AQ82" s="44">
        <v>1000</v>
      </c>
      <c r="AR82" s="44"/>
      <c r="AS82" s="44"/>
      <c r="AT82" s="44">
        <v>1000</v>
      </c>
      <c r="AU82" s="44"/>
      <c r="AV82" s="44">
        <v>1000</v>
      </c>
      <c r="AW82" s="44"/>
      <c r="AX82" s="44"/>
      <c r="AY82" s="42" t="s">
        <v>42</v>
      </c>
      <c r="AZ82" s="18">
        <f>SUM(AZ83)</f>
        <v>1000</v>
      </c>
      <c r="BA82" s="15">
        <f t="shared" si="1"/>
        <v>100</v>
      </c>
    </row>
    <row r="83" spans="1:54" ht="19.5" customHeight="1" x14ac:dyDescent="0.25">
      <c r="A83" s="6" t="s">
        <v>44</v>
      </c>
      <c r="B83" s="40" t="s">
        <v>18</v>
      </c>
      <c r="C83" s="40" t="s">
        <v>20</v>
      </c>
      <c r="D83" s="40" t="s">
        <v>23</v>
      </c>
      <c r="E83" s="40" t="s">
        <v>79</v>
      </c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 t="s">
        <v>268</v>
      </c>
      <c r="U83" s="41" t="s">
        <v>289</v>
      </c>
      <c r="V83" s="41"/>
      <c r="W83" s="41"/>
      <c r="X83" s="41"/>
      <c r="Y83" s="42" t="s">
        <v>44</v>
      </c>
      <c r="Z83" s="43">
        <v>1000</v>
      </c>
      <c r="AA83" s="44"/>
      <c r="AB83" s="44">
        <v>1000</v>
      </c>
      <c r="AC83" s="44"/>
      <c r="AD83" s="44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44">
        <v>1000</v>
      </c>
      <c r="AP83" s="44"/>
      <c r="AQ83" s="44">
        <v>1000</v>
      </c>
      <c r="AR83" s="44"/>
      <c r="AS83" s="44"/>
      <c r="AT83" s="44">
        <v>1000</v>
      </c>
      <c r="AU83" s="44"/>
      <c r="AV83" s="44">
        <v>1000</v>
      </c>
      <c r="AW83" s="44"/>
      <c r="AX83" s="44"/>
      <c r="AY83" s="42" t="s">
        <v>44</v>
      </c>
      <c r="AZ83" s="18">
        <v>1000</v>
      </c>
      <c r="BA83" s="15">
        <f t="shared" si="1"/>
        <v>100</v>
      </c>
    </row>
    <row r="84" spans="1:54" s="46" customFormat="1" ht="18.75" customHeight="1" x14ac:dyDescent="0.25">
      <c r="A84" s="4" t="s">
        <v>80</v>
      </c>
      <c r="B84" s="30" t="s">
        <v>18</v>
      </c>
      <c r="C84" s="30" t="s">
        <v>20</v>
      </c>
      <c r="D84" s="30" t="s">
        <v>81</v>
      </c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1"/>
      <c r="V84" s="31"/>
      <c r="W84" s="31"/>
      <c r="X84" s="31"/>
      <c r="Y84" s="34" t="s">
        <v>80</v>
      </c>
      <c r="Z84" s="17">
        <f t="shared" ref="Z84:Z89" si="5">SUM(Z85)</f>
        <v>75000</v>
      </c>
      <c r="AA84" s="33"/>
      <c r="AB84" s="33"/>
      <c r="AC84" s="33"/>
      <c r="AD84" s="33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33">
        <v>75000</v>
      </c>
      <c r="AP84" s="33"/>
      <c r="AQ84" s="33"/>
      <c r="AR84" s="33"/>
      <c r="AS84" s="33"/>
      <c r="AT84" s="33">
        <v>75000</v>
      </c>
      <c r="AU84" s="33"/>
      <c r="AV84" s="33"/>
      <c r="AW84" s="33"/>
      <c r="AX84" s="33"/>
      <c r="AY84" s="34" t="s">
        <v>80</v>
      </c>
      <c r="AZ84" s="20">
        <f t="shared" ref="AZ84:AZ89" si="6">SUM(AZ85)</f>
        <v>0</v>
      </c>
      <c r="BA84" s="15">
        <f t="shared" si="1"/>
        <v>0</v>
      </c>
    </row>
    <row r="85" spans="1:54" ht="33.4" customHeight="1" x14ac:dyDescent="0.25">
      <c r="A85" s="5" t="s">
        <v>57</v>
      </c>
      <c r="B85" s="35" t="s">
        <v>18</v>
      </c>
      <c r="C85" s="35" t="s">
        <v>20</v>
      </c>
      <c r="D85" s="35" t="s">
        <v>81</v>
      </c>
      <c r="E85" s="35" t="s">
        <v>58</v>
      </c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6"/>
      <c r="V85" s="36"/>
      <c r="W85" s="36"/>
      <c r="X85" s="36"/>
      <c r="Y85" s="37" t="s">
        <v>57</v>
      </c>
      <c r="Z85" s="18">
        <f t="shared" si="5"/>
        <v>75000</v>
      </c>
      <c r="AA85" s="39"/>
      <c r="AB85" s="39"/>
      <c r="AC85" s="39"/>
      <c r="AD85" s="3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39">
        <v>75000</v>
      </c>
      <c r="AP85" s="39"/>
      <c r="AQ85" s="39"/>
      <c r="AR85" s="39"/>
      <c r="AS85" s="39"/>
      <c r="AT85" s="39">
        <v>75000</v>
      </c>
      <c r="AU85" s="39"/>
      <c r="AV85" s="39"/>
      <c r="AW85" s="39"/>
      <c r="AX85" s="39"/>
      <c r="AY85" s="37" t="s">
        <v>57</v>
      </c>
      <c r="AZ85" s="18">
        <f t="shared" si="6"/>
        <v>0</v>
      </c>
      <c r="BA85" s="15">
        <f t="shared" si="1"/>
        <v>0</v>
      </c>
    </row>
    <row r="86" spans="1:54" ht="21" customHeight="1" x14ac:dyDescent="0.25">
      <c r="A86" s="5" t="s">
        <v>59</v>
      </c>
      <c r="B86" s="35" t="s">
        <v>18</v>
      </c>
      <c r="C86" s="35" t="s">
        <v>20</v>
      </c>
      <c r="D86" s="35" t="s">
        <v>81</v>
      </c>
      <c r="E86" s="35" t="s">
        <v>60</v>
      </c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6"/>
      <c r="V86" s="36"/>
      <c r="W86" s="36"/>
      <c r="X86" s="36"/>
      <c r="Y86" s="37" t="s">
        <v>59</v>
      </c>
      <c r="Z86" s="18">
        <f t="shared" si="5"/>
        <v>75000</v>
      </c>
      <c r="AA86" s="39"/>
      <c r="AB86" s="39"/>
      <c r="AC86" s="39"/>
      <c r="AD86" s="3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39">
        <v>75000</v>
      </c>
      <c r="AP86" s="39"/>
      <c r="AQ86" s="39"/>
      <c r="AR86" s="39"/>
      <c r="AS86" s="39"/>
      <c r="AT86" s="39">
        <v>75000</v>
      </c>
      <c r="AU86" s="39"/>
      <c r="AV86" s="39"/>
      <c r="AW86" s="39"/>
      <c r="AX86" s="39"/>
      <c r="AY86" s="37" t="s">
        <v>59</v>
      </c>
      <c r="AZ86" s="18">
        <f t="shared" si="6"/>
        <v>0</v>
      </c>
      <c r="BA86" s="15">
        <f t="shared" si="1"/>
        <v>0</v>
      </c>
    </row>
    <row r="87" spans="1:54" ht="33.4" customHeight="1" x14ac:dyDescent="0.25">
      <c r="A87" s="5" t="s">
        <v>82</v>
      </c>
      <c r="B87" s="35" t="s">
        <v>18</v>
      </c>
      <c r="C87" s="35" t="s">
        <v>20</v>
      </c>
      <c r="D87" s="35" t="s">
        <v>81</v>
      </c>
      <c r="E87" s="35" t="s">
        <v>83</v>
      </c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6"/>
      <c r="V87" s="36"/>
      <c r="W87" s="36"/>
      <c r="X87" s="36"/>
      <c r="Y87" s="37" t="s">
        <v>82</v>
      </c>
      <c r="Z87" s="18">
        <f t="shared" si="5"/>
        <v>75000</v>
      </c>
      <c r="AA87" s="39"/>
      <c r="AB87" s="39"/>
      <c r="AC87" s="39"/>
      <c r="AD87" s="3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39">
        <v>75000</v>
      </c>
      <c r="AP87" s="39"/>
      <c r="AQ87" s="39"/>
      <c r="AR87" s="39"/>
      <c r="AS87" s="39"/>
      <c r="AT87" s="39">
        <v>75000</v>
      </c>
      <c r="AU87" s="39"/>
      <c r="AV87" s="39"/>
      <c r="AW87" s="39"/>
      <c r="AX87" s="39"/>
      <c r="AY87" s="37" t="s">
        <v>82</v>
      </c>
      <c r="AZ87" s="18">
        <f t="shared" si="6"/>
        <v>0</v>
      </c>
      <c r="BA87" s="15">
        <f t="shared" si="1"/>
        <v>0</v>
      </c>
    </row>
    <row r="88" spans="1:54" ht="23.25" customHeight="1" x14ac:dyDescent="0.25">
      <c r="A88" s="6" t="s">
        <v>52</v>
      </c>
      <c r="B88" s="40" t="s">
        <v>18</v>
      </c>
      <c r="C88" s="40" t="s">
        <v>20</v>
      </c>
      <c r="D88" s="40" t="s">
        <v>81</v>
      </c>
      <c r="E88" s="40" t="s">
        <v>83</v>
      </c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 t="s">
        <v>53</v>
      </c>
      <c r="U88" s="41"/>
      <c r="V88" s="41"/>
      <c r="W88" s="41"/>
      <c r="X88" s="41"/>
      <c r="Y88" s="42" t="s">
        <v>52</v>
      </c>
      <c r="Z88" s="18">
        <f t="shared" si="5"/>
        <v>75000</v>
      </c>
      <c r="AA88" s="44"/>
      <c r="AB88" s="44"/>
      <c r="AC88" s="44"/>
      <c r="AD88" s="44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44">
        <v>75000</v>
      </c>
      <c r="AP88" s="44"/>
      <c r="AQ88" s="44"/>
      <c r="AR88" s="44"/>
      <c r="AS88" s="44"/>
      <c r="AT88" s="44">
        <v>75000</v>
      </c>
      <c r="AU88" s="44"/>
      <c r="AV88" s="44"/>
      <c r="AW88" s="44"/>
      <c r="AX88" s="44"/>
      <c r="AY88" s="42" t="s">
        <v>52</v>
      </c>
      <c r="AZ88" s="18">
        <f t="shared" si="6"/>
        <v>0</v>
      </c>
      <c r="BA88" s="15">
        <f t="shared" si="1"/>
        <v>0</v>
      </c>
    </row>
    <row r="89" spans="1:54" ht="21.75" customHeight="1" x14ac:dyDescent="0.25">
      <c r="A89" s="6" t="s">
        <v>84</v>
      </c>
      <c r="B89" s="40" t="s">
        <v>18</v>
      </c>
      <c r="C89" s="40" t="s">
        <v>20</v>
      </c>
      <c r="D89" s="40" t="s">
        <v>81</v>
      </c>
      <c r="E89" s="40" t="s">
        <v>83</v>
      </c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 t="s">
        <v>85</v>
      </c>
      <c r="U89" s="41"/>
      <c r="V89" s="41"/>
      <c r="W89" s="41"/>
      <c r="X89" s="41"/>
      <c r="Y89" s="42" t="s">
        <v>84</v>
      </c>
      <c r="Z89" s="18">
        <f t="shared" si="5"/>
        <v>75000</v>
      </c>
      <c r="AA89" s="44"/>
      <c r="AB89" s="44"/>
      <c r="AC89" s="44"/>
      <c r="AD89" s="44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44">
        <v>75000</v>
      </c>
      <c r="AP89" s="44"/>
      <c r="AQ89" s="44"/>
      <c r="AR89" s="44"/>
      <c r="AS89" s="44"/>
      <c r="AT89" s="44">
        <v>75000</v>
      </c>
      <c r="AU89" s="44"/>
      <c r="AV89" s="44"/>
      <c r="AW89" s="44"/>
      <c r="AX89" s="44"/>
      <c r="AY89" s="42" t="s">
        <v>84</v>
      </c>
      <c r="AZ89" s="18">
        <f t="shared" si="6"/>
        <v>0</v>
      </c>
      <c r="BA89" s="15">
        <f t="shared" si="1"/>
        <v>0</v>
      </c>
    </row>
    <row r="90" spans="1:54" ht="21.75" customHeight="1" x14ac:dyDescent="0.25">
      <c r="A90" s="6" t="s">
        <v>49</v>
      </c>
      <c r="B90" s="40" t="s">
        <v>18</v>
      </c>
      <c r="C90" s="40" t="s">
        <v>20</v>
      </c>
      <c r="D90" s="40" t="s">
        <v>81</v>
      </c>
      <c r="E90" s="40" t="s">
        <v>83</v>
      </c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 t="s">
        <v>85</v>
      </c>
      <c r="U90" s="41" t="s">
        <v>269</v>
      </c>
      <c r="V90" s="41"/>
      <c r="W90" s="41"/>
      <c r="X90" s="41"/>
      <c r="Y90" s="42" t="s">
        <v>48</v>
      </c>
      <c r="Z90" s="43">
        <v>75000</v>
      </c>
      <c r="AA90" s="44"/>
      <c r="AB90" s="44"/>
      <c r="AC90" s="44"/>
      <c r="AD90" s="44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44">
        <v>75000</v>
      </c>
      <c r="AP90" s="44"/>
      <c r="AQ90" s="44"/>
      <c r="AR90" s="44"/>
      <c r="AS90" s="44"/>
      <c r="AT90" s="44">
        <v>75000</v>
      </c>
      <c r="AU90" s="44"/>
      <c r="AV90" s="44"/>
      <c r="AW90" s="44"/>
      <c r="AX90" s="44"/>
      <c r="AY90" s="42" t="s">
        <v>48</v>
      </c>
      <c r="AZ90" s="18">
        <v>0</v>
      </c>
      <c r="BA90" s="15">
        <f t="shared" si="1"/>
        <v>0</v>
      </c>
    </row>
    <row r="91" spans="1:54" s="46" customFormat="1" ht="25.5" customHeight="1" x14ac:dyDescent="0.25">
      <c r="A91" s="4" t="s">
        <v>86</v>
      </c>
      <c r="B91" s="30" t="s">
        <v>18</v>
      </c>
      <c r="C91" s="30" t="s">
        <v>20</v>
      </c>
      <c r="D91" s="30" t="s">
        <v>87</v>
      </c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1"/>
      <c r="V91" s="31"/>
      <c r="W91" s="31"/>
      <c r="X91" s="31"/>
      <c r="Y91" s="34" t="s">
        <v>86</v>
      </c>
      <c r="Z91" s="20">
        <f>SUM(Z92)</f>
        <v>362600</v>
      </c>
      <c r="AA91" s="33"/>
      <c r="AB91" s="33"/>
      <c r="AC91" s="33"/>
      <c r="AD91" s="33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33">
        <v>570000</v>
      </c>
      <c r="AP91" s="33"/>
      <c r="AQ91" s="33"/>
      <c r="AR91" s="33"/>
      <c r="AS91" s="33"/>
      <c r="AT91" s="33">
        <v>570000</v>
      </c>
      <c r="AU91" s="33"/>
      <c r="AV91" s="33"/>
      <c r="AW91" s="33"/>
      <c r="AX91" s="33"/>
      <c r="AY91" s="34" t="s">
        <v>86</v>
      </c>
      <c r="AZ91" s="20">
        <f>SUM(AZ92)</f>
        <v>359937.47</v>
      </c>
      <c r="BA91" s="15">
        <f t="shared" si="1"/>
        <v>99.265711527854378</v>
      </c>
    </row>
    <row r="92" spans="1:54" ht="33.4" customHeight="1" x14ac:dyDescent="0.25">
      <c r="A92" s="5" t="s">
        <v>57</v>
      </c>
      <c r="B92" s="35" t="s">
        <v>18</v>
      </c>
      <c r="C92" s="35" t="s">
        <v>20</v>
      </c>
      <c r="D92" s="35" t="s">
        <v>87</v>
      </c>
      <c r="E92" s="35" t="s">
        <v>58</v>
      </c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6"/>
      <c r="V92" s="36"/>
      <c r="W92" s="36"/>
      <c r="X92" s="36"/>
      <c r="Y92" s="37" t="s">
        <v>57</v>
      </c>
      <c r="Z92" s="18">
        <f>SUM(Z93)</f>
        <v>362600</v>
      </c>
      <c r="AA92" s="39"/>
      <c r="AB92" s="39"/>
      <c r="AC92" s="39"/>
      <c r="AD92" s="3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39">
        <v>570000</v>
      </c>
      <c r="AP92" s="39"/>
      <c r="AQ92" s="39"/>
      <c r="AR92" s="39"/>
      <c r="AS92" s="39"/>
      <c r="AT92" s="39">
        <v>570000</v>
      </c>
      <c r="AU92" s="39"/>
      <c r="AV92" s="39"/>
      <c r="AW92" s="39"/>
      <c r="AX92" s="39"/>
      <c r="AY92" s="37" t="s">
        <v>57</v>
      </c>
      <c r="AZ92" s="18">
        <f>SUM(AZ93)</f>
        <v>359937.47</v>
      </c>
      <c r="BA92" s="15">
        <f t="shared" ref="BA92:BA161" si="7">PRODUCT(AZ92,1/Z92,100)</f>
        <v>99.265711527854378</v>
      </c>
    </row>
    <row r="93" spans="1:54" ht="21.75" customHeight="1" x14ac:dyDescent="0.25">
      <c r="A93" s="5" t="s">
        <v>59</v>
      </c>
      <c r="B93" s="35" t="s">
        <v>18</v>
      </c>
      <c r="C93" s="35" t="s">
        <v>20</v>
      </c>
      <c r="D93" s="35" t="s">
        <v>87</v>
      </c>
      <c r="E93" s="35" t="s">
        <v>60</v>
      </c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6"/>
      <c r="V93" s="36"/>
      <c r="W93" s="36"/>
      <c r="X93" s="36"/>
      <c r="Y93" s="37" t="s">
        <v>59</v>
      </c>
      <c r="Z93" s="18">
        <f>SUM(Z94,Z98,Z102,Z106,Z110,Z121)</f>
        <v>362600</v>
      </c>
      <c r="AA93" s="39"/>
      <c r="AB93" s="39"/>
      <c r="AC93" s="39"/>
      <c r="AD93" s="3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39">
        <v>570000</v>
      </c>
      <c r="AP93" s="39"/>
      <c r="AQ93" s="39"/>
      <c r="AR93" s="39"/>
      <c r="AS93" s="39"/>
      <c r="AT93" s="39">
        <v>570000</v>
      </c>
      <c r="AU93" s="39"/>
      <c r="AV93" s="39"/>
      <c r="AW93" s="39"/>
      <c r="AX93" s="39"/>
      <c r="AY93" s="37" t="s">
        <v>59</v>
      </c>
      <c r="AZ93" s="18">
        <f>SUM(AZ94,AZ98,AZ102,AZ106,AZ110,AZ121)</f>
        <v>359937.47</v>
      </c>
      <c r="BA93" s="15">
        <f t="shared" si="7"/>
        <v>99.265711527854378</v>
      </c>
    </row>
    <row r="94" spans="1:54" ht="54" customHeight="1" x14ac:dyDescent="0.25">
      <c r="A94" s="5" t="s">
        <v>88</v>
      </c>
      <c r="B94" s="35" t="s">
        <v>18</v>
      </c>
      <c r="C94" s="35" t="s">
        <v>20</v>
      </c>
      <c r="D94" s="35" t="s">
        <v>87</v>
      </c>
      <c r="E94" s="35" t="s">
        <v>89</v>
      </c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6"/>
      <c r="V94" s="36"/>
      <c r="W94" s="36"/>
      <c r="X94" s="36"/>
      <c r="Y94" s="37" t="s">
        <v>88</v>
      </c>
      <c r="Z94" s="15">
        <f>SUM(Z95)</f>
        <v>15000</v>
      </c>
      <c r="AA94" s="39"/>
      <c r="AB94" s="39"/>
      <c r="AC94" s="39"/>
      <c r="AD94" s="3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39">
        <v>30000</v>
      </c>
      <c r="AP94" s="39"/>
      <c r="AQ94" s="39"/>
      <c r="AR94" s="39"/>
      <c r="AS94" s="39"/>
      <c r="AT94" s="39">
        <v>30000</v>
      </c>
      <c r="AU94" s="39"/>
      <c r="AV94" s="39"/>
      <c r="AW94" s="39"/>
      <c r="AX94" s="39"/>
      <c r="AY94" s="37" t="s">
        <v>88</v>
      </c>
      <c r="AZ94" s="15">
        <f>SUM(AZ95)</f>
        <v>15000</v>
      </c>
      <c r="BA94" s="15">
        <f t="shared" si="7"/>
        <v>100</v>
      </c>
    </row>
    <row r="95" spans="1:54" ht="21" customHeight="1" x14ac:dyDescent="0.25">
      <c r="A95" s="6" t="s">
        <v>52</v>
      </c>
      <c r="B95" s="40" t="s">
        <v>18</v>
      </c>
      <c r="C95" s="40" t="s">
        <v>20</v>
      </c>
      <c r="D95" s="40" t="s">
        <v>87</v>
      </c>
      <c r="E95" s="40" t="s">
        <v>89</v>
      </c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 t="s">
        <v>53</v>
      </c>
      <c r="U95" s="41"/>
      <c r="V95" s="41"/>
      <c r="W95" s="41"/>
      <c r="X95" s="41"/>
      <c r="Y95" s="42" t="s">
        <v>52</v>
      </c>
      <c r="Z95" s="19">
        <f>SUM(Z96)</f>
        <v>15000</v>
      </c>
      <c r="AA95" s="44"/>
      <c r="AB95" s="44"/>
      <c r="AC95" s="44"/>
      <c r="AD95" s="44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44">
        <v>30000</v>
      </c>
      <c r="AP95" s="44"/>
      <c r="AQ95" s="44"/>
      <c r="AR95" s="44"/>
      <c r="AS95" s="44"/>
      <c r="AT95" s="44">
        <v>30000</v>
      </c>
      <c r="AU95" s="44"/>
      <c r="AV95" s="44"/>
      <c r="AW95" s="44"/>
      <c r="AX95" s="44"/>
      <c r="AY95" s="42" t="s">
        <v>52</v>
      </c>
      <c r="AZ95" s="19">
        <f>SUM(AZ96)</f>
        <v>15000</v>
      </c>
      <c r="BA95" s="15">
        <f t="shared" si="7"/>
        <v>100</v>
      </c>
      <c r="BB95" s="47"/>
    </row>
    <row r="96" spans="1:54" ht="20.25" customHeight="1" x14ac:dyDescent="0.25">
      <c r="A96" s="6" t="s">
        <v>90</v>
      </c>
      <c r="B96" s="40" t="s">
        <v>18</v>
      </c>
      <c r="C96" s="40" t="s">
        <v>20</v>
      </c>
      <c r="D96" s="40" t="s">
        <v>87</v>
      </c>
      <c r="E96" s="40" t="s">
        <v>89</v>
      </c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 t="s">
        <v>91</v>
      </c>
      <c r="U96" s="41"/>
      <c r="V96" s="41"/>
      <c r="W96" s="41"/>
      <c r="X96" s="41"/>
      <c r="Y96" s="42" t="s">
        <v>90</v>
      </c>
      <c r="Z96" s="19">
        <f>SUM(Z97)</f>
        <v>15000</v>
      </c>
      <c r="AA96" s="44"/>
      <c r="AB96" s="44"/>
      <c r="AC96" s="44"/>
      <c r="AD96" s="44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44">
        <v>30000</v>
      </c>
      <c r="AP96" s="44"/>
      <c r="AQ96" s="44"/>
      <c r="AR96" s="44"/>
      <c r="AS96" s="44"/>
      <c r="AT96" s="44">
        <v>30000</v>
      </c>
      <c r="AU96" s="44"/>
      <c r="AV96" s="44"/>
      <c r="AW96" s="44"/>
      <c r="AX96" s="44"/>
      <c r="AY96" s="42" t="s">
        <v>90</v>
      </c>
      <c r="AZ96" s="19">
        <f>SUM(AZ97)</f>
        <v>15000</v>
      </c>
      <c r="BA96" s="15">
        <f t="shared" si="7"/>
        <v>100</v>
      </c>
    </row>
    <row r="97" spans="1:53" ht="23.25" customHeight="1" x14ac:dyDescent="0.25">
      <c r="A97" s="6" t="s">
        <v>49</v>
      </c>
      <c r="B97" s="40" t="s">
        <v>18</v>
      </c>
      <c r="C97" s="40" t="s">
        <v>20</v>
      </c>
      <c r="D97" s="40" t="s">
        <v>87</v>
      </c>
      <c r="E97" s="40" t="s">
        <v>89</v>
      </c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 t="s">
        <v>273</v>
      </c>
      <c r="U97" s="41" t="s">
        <v>269</v>
      </c>
      <c r="V97" s="41"/>
      <c r="W97" s="41"/>
      <c r="X97" s="41"/>
      <c r="Y97" s="42" t="s">
        <v>48</v>
      </c>
      <c r="Z97" s="43">
        <v>15000</v>
      </c>
      <c r="AA97" s="44"/>
      <c r="AB97" s="44"/>
      <c r="AC97" s="44"/>
      <c r="AD97" s="44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44">
        <v>30000</v>
      </c>
      <c r="AP97" s="44"/>
      <c r="AQ97" s="44"/>
      <c r="AR97" s="44"/>
      <c r="AS97" s="44"/>
      <c r="AT97" s="44">
        <v>30000</v>
      </c>
      <c r="AU97" s="44"/>
      <c r="AV97" s="44"/>
      <c r="AW97" s="44"/>
      <c r="AX97" s="44"/>
      <c r="AY97" s="42" t="s">
        <v>48</v>
      </c>
      <c r="AZ97" s="18">
        <v>15000</v>
      </c>
      <c r="BA97" s="15">
        <f t="shared" si="7"/>
        <v>100</v>
      </c>
    </row>
    <row r="98" spans="1:53" ht="50.1" hidden="1" customHeight="1" x14ac:dyDescent="0.25">
      <c r="A98" s="5" t="s">
        <v>92</v>
      </c>
      <c r="B98" s="35" t="s">
        <v>18</v>
      </c>
      <c r="C98" s="35" t="s">
        <v>20</v>
      </c>
      <c r="D98" s="35" t="s">
        <v>87</v>
      </c>
      <c r="E98" s="35" t="s">
        <v>93</v>
      </c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6"/>
      <c r="V98" s="36"/>
      <c r="W98" s="36"/>
      <c r="X98" s="36"/>
      <c r="Y98" s="37" t="s">
        <v>92</v>
      </c>
      <c r="Z98" s="18">
        <f>SUM(Z99)</f>
        <v>0</v>
      </c>
      <c r="AA98" s="39"/>
      <c r="AB98" s="39"/>
      <c r="AC98" s="39"/>
      <c r="AD98" s="3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39">
        <v>60000</v>
      </c>
      <c r="AP98" s="39"/>
      <c r="AQ98" s="39"/>
      <c r="AR98" s="39"/>
      <c r="AS98" s="39"/>
      <c r="AT98" s="39">
        <v>60000</v>
      </c>
      <c r="AU98" s="39"/>
      <c r="AV98" s="39"/>
      <c r="AW98" s="39"/>
      <c r="AX98" s="39"/>
      <c r="AY98" s="37" t="s">
        <v>92</v>
      </c>
      <c r="AZ98" s="18">
        <f>SUM(AZ99)</f>
        <v>0</v>
      </c>
      <c r="BA98" s="15" t="e">
        <f t="shared" si="7"/>
        <v>#DIV/0!</v>
      </c>
    </row>
    <row r="99" spans="1:53" ht="50.1" hidden="1" customHeight="1" x14ac:dyDescent="0.25">
      <c r="A99" s="6" t="s">
        <v>40</v>
      </c>
      <c r="B99" s="40" t="s">
        <v>18</v>
      </c>
      <c r="C99" s="40" t="s">
        <v>20</v>
      </c>
      <c r="D99" s="40" t="s">
        <v>87</v>
      </c>
      <c r="E99" s="40" t="s">
        <v>93</v>
      </c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 t="s">
        <v>41</v>
      </c>
      <c r="U99" s="41"/>
      <c r="V99" s="41"/>
      <c r="W99" s="41"/>
      <c r="X99" s="41"/>
      <c r="Y99" s="42" t="s">
        <v>40</v>
      </c>
      <c r="Z99" s="18">
        <f>SUM(Z100)</f>
        <v>0</v>
      </c>
      <c r="AA99" s="44"/>
      <c r="AB99" s="44"/>
      <c r="AC99" s="44"/>
      <c r="AD99" s="44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44">
        <v>60000</v>
      </c>
      <c r="AP99" s="44"/>
      <c r="AQ99" s="44"/>
      <c r="AR99" s="44"/>
      <c r="AS99" s="44"/>
      <c r="AT99" s="44">
        <v>60000</v>
      </c>
      <c r="AU99" s="44"/>
      <c r="AV99" s="44"/>
      <c r="AW99" s="44"/>
      <c r="AX99" s="44"/>
      <c r="AY99" s="42" t="s">
        <v>40</v>
      </c>
      <c r="AZ99" s="18">
        <f>SUM(AZ100)</f>
        <v>0</v>
      </c>
      <c r="BA99" s="15" t="e">
        <f t="shared" si="7"/>
        <v>#DIV/0!</v>
      </c>
    </row>
    <row r="100" spans="1:53" ht="52.5" hidden="1" customHeight="1" x14ac:dyDescent="0.25">
      <c r="A100" s="6" t="s">
        <v>42</v>
      </c>
      <c r="B100" s="40" t="s">
        <v>18</v>
      </c>
      <c r="C100" s="40" t="s">
        <v>20</v>
      </c>
      <c r="D100" s="40" t="s">
        <v>87</v>
      </c>
      <c r="E100" s="40" t="s">
        <v>93</v>
      </c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 t="s">
        <v>43</v>
      </c>
      <c r="U100" s="41"/>
      <c r="V100" s="41"/>
      <c r="W100" s="41"/>
      <c r="X100" s="41"/>
      <c r="Y100" s="42" t="s">
        <v>42</v>
      </c>
      <c r="Z100" s="18">
        <f>SUM(Z101)</f>
        <v>0</v>
      </c>
      <c r="AA100" s="44"/>
      <c r="AB100" s="44"/>
      <c r="AC100" s="44"/>
      <c r="AD100" s="44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44">
        <v>60000</v>
      </c>
      <c r="AP100" s="44"/>
      <c r="AQ100" s="44"/>
      <c r="AR100" s="44"/>
      <c r="AS100" s="44"/>
      <c r="AT100" s="44">
        <v>60000</v>
      </c>
      <c r="AU100" s="44"/>
      <c r="AV100" s="44"/>
      <c r="AW100" s="44"/>
      <c r="AX100" s="44"/>
      <c r="AY100" s="42" t="s">
        <v>42</v>
      </c>
      <c r="AZ100" s="18">
        <f>SUM(AZ101)</f>
        <v>0</v>
      </c>
      <c r="BA100" s="15" t="e">
        <f t="shared" si="7"/>
        <v>#DIV/0!</v>
      </c>
    </row>
    <row r="101" spans="1:53" ht="24.75" hidden="1" customHeight="1" x14ac:dyDescent="0.25">
      <c r="A101" s="6" t="s">
        <v>47</v>
      </c>
      <c r="B101" s="40" t="s">
        <v>18</v>
      </c>
      <c r="C101" s="40" t="s">
        <v>20</v>
      </c>
      <c r="D101" s="40" t="s">
        <v>87</v>
      </c>
      <c r="E101" s="40" t="s">
        <v>93</v>
      </c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 t="s">
        <v>268</v>
      </c>
      <c r="U101" s="41" t="s">
        <v>280</v>
      </c>
      <c r="V101" s="41"/>
      <c r="W101" s="41"/>
      <c r="X101" s="41"/>
      <c r="Y101" s="42" t="s">
        <v>47</v>
      </c>
      <c r="Z101" s="43">
        <v>0</v>
      </c>
      <c r="AA101" s="44"/>
      <c r="AB101" s="44"/>
      <c r="AC101" s="44"/>
      <c r="AD101" s="44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44">
        <v>60000</v>
      </c>
      <c r="AP101" s="44"/>
      <c r="AQ101" s="44"/>
      <c r="AR101" s="44"/>
      <c r="AS101" s="44"/>
      <c r="AT101" s="44">
        <v>60000</v>
      </c>
      <c r="AU101" s="44"/>
      <c r="AV101" s="44"/>
      <c r="AW101" s="44"/>
      <c r="AX101" s="44"/>
      <c r="AY101" s="42" t="s">
        <v>47</v>
      </c>
      <c r="AZ101" s="18">
        <v>0</v>
      </c>
      <c r="BA101" s="15" t="e">
        <f t="shared" si="7"/>
        <v>#DIV/0!</v>
      </c>
    </row>
    <row r="102" spans="1:53" ht="66.95" customHeight="1" x14ac:dyDescent="0.25">
      <c r="A102" s="5" t="s">
        <v>94</v>
      </c>
      <c r="B102" s="35" t="s">
        <v>18</v>
      </c>
      <c r="C102" s="35" t="s">
        <v>20</v>
      </c>
      <c r="D102" s="35" t="s">
        <v>87</v>
      </c>
      <c r="E102" s="35" t="s">
        <v>95</v>
      </c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6"/>
      <c r="V102" s="36"/>
      <c r="W102" s="36"/>
      <c r="X102" s="36"/>
      <c r="Y102" s="37" t="s">
        <v>94</v>
      </c>
      <c r="Z102" s="18">
        <f>SUM(Z103)</f>
        <v>37000</v>
      </c>
      <c r="AA102" s="39"/>
      <c r="AB102" s="39"/>
      <c r="AC102" s="39"/>
      <c r="AD102" s="3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39">
        <v>180000</v>
      </c>
      <c r="AP102" s="39"/>
      <c r="AQ102" s="39"/>
      <c r="AR102" s="39"/>
      <c r="AS102" s="39"/>
      <c r="AT102" s="39">
        <v>180000</v>
      </c>
      <c r="AU102" s="39"/>
      <c r="AV102" s="39"/>
      <c r="AW102" s="39"/>
      <c r="AX102" s="39"/>
      <c r="AY102" s="37" t="s">
        <v>94</v>
      </c>
      <c r="AZ102" s="18">
        <f>SUM(AZ103)</f>
        <v>37000</v>
      </c>
      <c r="BA102" s="15">
        <f t="shared" si="7"/>
        <v>100</v>
      </c>
    </row>
    <row r="103" spans="1:53" ht="50.1" customHeight="1" x14ac:dyDescent="0.25">
      <c r="A103" s="6" t="s">
        <v>40</v>
      </c>
      <c r="B103" s="40" t="s">
        <v>18</v>
      </c>
      <c r="C103" s="40" t="s">
        <v>20</v>
      </c>
      <c r="D103" s="40" t="s">
        <v>87</v>
      </c>
      <c r="E103" s="40" t="s">
        <v>95</v>
      </c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 t="s">
        <v>41</v>
      </c>
      <c r="U103" s="41"/>
      <c r="V103" s="41"/>
      <c r="W103" s="41"/>
      <c r="X103" s="41"/>
      <c r="Y103" s="42" t="s">
        <v>40</v>
      </c>
      <c r="Z103" s="18">
        <f>SUM(Z104)</f>
        <v>37000</v>
      </c>
      <c r="AA103" s="44"/>
      <c r="AB103" s="44"/>
      <c r="AC103" s="44"/>
      <c r="AD103" s="44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44">
        <v>180000</v>
      </c>
      <c r="AP103" s="44"/>
      <c r="AQ103" s="44"/>
      <c r="AR103" s="44"/>
      <c r="AS103" s="44"/>
      <c r="AT103" s="44">
        <v>180000</v>
      </c>
      <c r="AU103" s="44"/>
      <c r="AV103" s="44"/>
      <c r="AW103" s="44"/>
      <c r="AX103" s="44"/>
      <c r="AY103" s="42" t="s">
        <v>40</v>
      </c>
      <c r="AZ103" s="18">
        <f>SUM(AZ104)</f>
        <v>37000</v>
      </c>
      <c r="BA103" s="15">
        <f t="shared" si="7"/>
        <v>100</v>
      </c>
    </row>
    <row r="104" spans="1:53" ht="56.25" customHeight="1" x14ac:dyDescent="0.25">
      <c r="A104" s="6" t="s">
        <v>42</v>
      </c>
      <c r="B104" s="40" t="s">
        <v>18</v>
      </c>
      <c r="C104" s="40" t="s">
        <v>20</v>
      </c>
      <c r="D104" s="40" t="s">
        <v>87</v>
      </c>
      <c r="E104" s="40" t="s">
        <v>95</v>
      </c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 t="s">
        <v>43</v>
      </c>
      <c r="U104" s="41"/>
      <c r="V104" s="41"/>
      <c r="W104" s="41"/>
      <c r="X104" s="41"/>
      <c r="Y104" s="42" t="s">
        <v>42</v>
      </c>
      <c r="Z104" s="18">
        <f>SUM(Z105)</f>
        <v>37000</v>
      </c>
      <c r="AA104" s="44"/>
      <c r="AB104" s="44"/>
      <c r="AC104" s="44"/>
      <c r="AD104" s="44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44">
        <v>180000</v>
      </c>
      <c r="AP104" s="44"/>
      <c r="AQ104" s="44"/>
      <c r="AR104" s="44"/>
      <c r="AS104" s="44"/>
      <c r="AT104" s="44">
        <v>180000</v>
      </c>
      <c r="AU104" s="44"/>
      <c r="AV104" s="44"/>
      <c r="AW104" s="44"/>
      <c r="AX104" s="44"/>
      <c r="AY104" s="42" t="s">
        <v>42</v>
      </c>
      <c r="AZ104" s="18">
        <f>SUM(AZ105)</f>
        <v>37000</v>
      </c>
      <c r="BA104" s="15">
        <f t="shared" si="7"/>
        <v>100</v>
      </c>
    </row>
    <row r="105" spans="1:53" ht="23.25" customHeight="1" x14ac:dyDescent="0.25">
      <c r="A105" s="6" t="s">
        <v>47</v>
      </c>
      <c r="B105" s="40" t="s">
        <v>18</v>
      </c>
      <c r="C105" s="40" t="s">
        <v>20</v>
      </c>
      <c r="D105" s="40" t="s">
        <v>87</v>
      </c>
      <c r="E105" s="40" t="s">
        <v>95</v>
      </c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 t="s">
        <v>268</v>
      </c>
      <c r="U105" s="41" t="s">
        <v>280</v>
      </c>
      <c r="V105" s="41"/>
      <c r="W105" s="41"/>
      <c r="X105" s="41"/>
      <c r="Y105" s="42" t="s">
        <v>47</v>
      </c>
      <c r="Z105" s="43">
        <v>37000</v>
      </c>
      <c r="AA105" s="44"/>
      <c r="AB105" s="44"/>
      <c r="AC105" s="44"/>
      <c r="AD105" s="44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44">
        <v>180000</v>
      </c>
      <c r="AP105" s="44"/>
      <c r="AQ105" s="44"/>
      <c r="AR105" s="44"/>
      <c r="AS105" s="44"/>
      <c r="AT105" s="44">
        <v>180000</v>
      </c>
      <c r="AU105" s="44"/>
      <c r="AV105" s="44"/>
      <c r="AW105" s="44"/>
      <c r="AX105" s="44"/>
      <c r="AY105" s="42" t="s">
        <v>47</v>
      </c>
      <c r="AZ105" s="18">
        <v>37000</v>
      </c>
      <c r="BA105" s="15">
        <f t="shared" si="7"/>
        <v>100</v>
      </c>
    </row>
    <row r="106" spans="1:53" ht="83.65" customHeight="1" x14ac:dyDescent="0.25">
      <c r="A106" s="5" t="s">
        <v>96</v>
      </c>
      <c r="B106" s="35" t="s">
        <v>18</v>
      </c>
      <c r="C106" s="35" t="s">
        <v>20</v>
      </c>
      <c r="D106" s="35" t="s">
        <v>87</v>
      </c>
      <c r="E106" s="35" t="s">
        <v>97</v>
      </c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6"/>
      <c r="V106" s="36"/>
      <c r="W106" s="36"/>
      <c r="X106" s="36"/>
      <c r="Y106" s="37" t="s">
        <v>96</v>
      </c>
      <c r="Z106" s="18">
        <f>SUM(Z107)</f>
        <v>108000</v>
      </c>
      <c r="AA106" s="39"/>
      <c r="AB106" s="39"/>
      <c r="AC106" s="39"/>
      <c r="AD106" s="3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39">
        <v>140000</v>
      </c>
      <c r="AP106" s="39"/>
      <c r="AQ106" s="39"/>
      <c r="AR106" s="39"/>
      <c r="AS106" s="39"/>
      <c r="AT106" s="39">
        <v>140000</v>
      </c>
      <c r="AU106" s="39"/>
      <c r="AV106" s="39"/>
      <c r="AW106" s="39"/>
      <c r="AX106" s="39"/>
      <c r="AY106" s="37" t="s">
        <v>96</v>
      </c>
      <c r="AZ106" s="18">
        <f>SUM(AZ107)</f>
        <v>107661.6</v>
      </c>
      <c r="BA106" s="15">
        <f t="shared" si="7"/>
        <v>99.686666666666667</v>
      </c>
    </row>
    <row r="107" spans="1:53" ht="50.1" customHeight="1" x14ac:dyDescent="0.25">
      <c r="A107" s="6" t="s">
        <v>40</v>
      </c>
      <c r="B107" s="40" t="s">
        <v>18</v>
      </c>
      <c r="C107" s="40" t="s">
        <v>20</v>
      </c>
      <c r="D107" s="40" t="s">
        <v>87</v>
      </c>
      <c r="E107" s="40" t="s">
        <v>97</v>
      </c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 t="s">
        <v>41</v>
      </c>
      <c r="U107" s="41"/>
      <c r="V107" s="41"/>
      <c r="W107" s="41"/>
      <c r="X107" s="41"/>
      <c r="Y107" s="42" t="s">
        <v>40</v>
      </c>
      <c r="Z107" s="18">
        <f>SUM(Z108)</f>
        <v>108000</v>
      </c>
      <c r="AA107" s="44"/>
      <c r="AB107" s="44"/>
      <c r="AC107" s="44"/>
      <c r="AD107" s="44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44">
        <v>140000</v>
      </c>
      <c r="AP107" s="44"/>
      <c r="AQ107" s="44"/>
      <c r="AR107" s="44"/>
      <c r="AS107" s="44"/>
      <c r="AT107" s="44">
        <v>140000</v>
      </c>
      <c r="AU107" s="44"/>
      <c r="AV107" s="44"/>
      <c r="AW107" s="44"/>
      <c r="AX107" s="44"/>
      <c r="AY107" s="42" t="s">
        <v>40</v>
      </c>
      <c r="AZ107" s="18">
        <f>SUM(AZ108)</f>
        <v>107661.6</v>
      </c>
      <c r="BA107" s="15">
        <f t="shared" si="7"/>
        <v>99.686666666666667</v>
      </c>
    </row>
    <row r="108" spans="1:53" ht="56.25" customHeight="1" x14ac:dyDescent="0.25">
      <c r="A108" s="6" t="s">
        <v>42</v>
      </c>
      <c r="B108" s="40" t="s">
        <v>18</v>
      </c>
      <c r="C108" s="40" t="s">
        <v>20</v>
      </c>
      <c r="D108" s="40" t="s">
        <v>87</v>
      </c>
      <c r="E108" s="40" t="s">
        <v>97</v>
      </c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 t="s">
        <v>43</v>
      </c>
      <c r="U108" s="41"/>
      <c r="V108" s="41"/>
      <c r="W108" s="41"/>
      <c r="X108" s="41"/>
      <c r="Y108" s="42" t="s">
        <v>42</v>
      </c>
      <c r="Z108" s="18">
        <f>SUM(Z109)</f>
        <v>108000</v>
      </c>
      <c r="AA108" s="44"/>
      <c r="AB108" s="44"/>
      <c r="AC108" s="44"/>
      <c r="AD108" s="44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44">
        <v>140000</v>
      </c>
      <c r="AP108" s="44"/>
      <c r="AQ108" s="44"/>
      <c r="AR108" s="44"/>
      <c r="AS108" s="44"/>
      <c r="AT108" s="44">
        <v>140000</v>
      </c>
      <c r="AU108" s="44"/>
      <c r="AV108" s="44"/>
      <c r="AW108" s="44"/>
      <c r="AX108" s="44"/>
      <c r="AY108" s="42" t="s">
        <v>42</v>
      </c>
      <c r="AZ108" s="18">
        <f>SUM(AZ109)</f>
        <v>107661.6</v>
      </c>
      <c r="BA108" s="15">
        <f t="shared" si="7"/>
        <v>99.686666666666667</v>
      </c>
    </row>
    <row r="109" spans="1:53" ht="20.25" customHeight="1" x14ac:dyDescent="0.25">
      <c r="A109" s="6" t="s">
        <v>47</v>
      </c>
      <c r="B109" s="40" t="s">
        <v>18</v>
      </c>
      <c r="C109" s="40" t="s">
        <v>20</v>
      </c>
      <c r="D109" s="40" t="s">
        <v>87</v>
      </c>
      <c r="E109" s="40" t="s">
        <v>97</v>
      </c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 t="s">
        <v>267</v>
      </c>
      <c r="U109" s="41" t="s">
        <v>280</v>
      </c>
      <c r="V109" s="41"/>
      <c r="W109" s="41"/>
      <c r="X109" s="41"/>
      <c r="Y109" s="42" t="s">
        <v>47</v>
      </c>
      <c r="Z109" s="43">
        <v>108000</v>
      </c>
      <c r="AA109" s="44"/>
      <c r="AB109" s="44"/>
      <c r="AC109" s="44"/>
      <c r="AD109" s="44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44">
        <v>140000</v>
      </c>
      <c r="AP109" s="44"/>
      <c r="AQ109" s="44"/>
      <c r="AR109" s="44"/>
      <c r="AS109" s="44"/>
      <c r="AT109" s="44">
        <v>140000</v>
      </c>
      <c r="AU109" s="44"/>
      <c r="AV109" s="44"/>
      <c r="AW109" s="44"/>
      <c r="AX109" s="44"/>
      <c r="AY109" s="42" t="s">
        <v>47</v>
      </c>
      <c r="AZ109" s="18">
        <v>107661.6</v>
      </c>
      <c r="BA109" s="15">
        <f t="shared" si="7"/>
        <v>99.686666666666667</v>
      </c>
    </row>
    <row r="110" spans="1:53" ht="50.25" customHeight="1" x14ac:dyDescent="0.25">
      <c r="A110" s="5" t="s">
        <v>98</v>
      </c>
      <c r="B110" s="35" t="s">
        <v>18</v>
      </c>
      <c r="C110" s="35" t="s">
        <v>20</v>
      </c>
      <c r="D110" s="35" t="s">
        <v>87</v>
      </c>
      <c r="E110" s="35" t="s">
        <v>99</v>
      </c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6"/>
      <c r="V110" s="36"/>
      <c r="W110" s="36"/>
      <c r="X110" s="36"/>
      <c r="Y110" s="37" t="s">
        <v>98</v>
      </c>
      <c r="Z110" s="18">
        <f>SUM(Z111,Z116)</f>
        <v>195600</v>
      </c>
      <c r="AA110" s="39"/>
      <c r="AB110" s="39"/>
      <c r="AC110" s="39"/>
      <c r="AD110" s="3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39">
        <v>100000</v>
      </c>
      <c r="AP110" s="39"/>
      <c r="AQ110" s="39"/>
      <c r="AR110" s="39"/>
      <c r="AS110" s="39"/>
      <c r="AT110" s="39">
        <v>100000</v>
      </c>
      <c r="AU110" s="39"/>
      <c r="AV110" s="39"/>
      <c r="AW110" s="39"/>
      <c r="AX110" s="39"/>
      <c r="AY110" s="37" t="s">
        <v>98</v>
      </c>
      <c r="AZ110" s="18">
        <f>SUM(AZ111,AZ116)</f>
        <v>193275.87</v>
      </c>
      <c r="BA110" s="15">
        <f t="shared" si="7"/>
        <v>98.811794478527602</v>
      </c>
    </row>
    <row r="111" spans="1:53" ht="50.1" customHeight="1" x14ac:dyDescent="0.25">
      <c r="A111" s="6" t="s">
        <v>40</v>
      </c>
      <c r="B111" s="40" t="s">
        <v>18</v>
      </c>
      <c r="C111" s="40" t="s">
        <v>20</v>
      </c>
      <c r="D111" s="40" t="s">
        <v>87</v>
      </c>
      <c r="E111" s="40" t="s">
        <v>99</v>
      </c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 t="s">
        <v>41</v>
      </c>
      <c r="U111" s="41"/>
      <c r="V111" s="41"/>
      <c r="W111" s="41"/>
      <c r="X111" s="41"/>
      <c r="Y111" s="42" t="s">
        <v>40</v>
      </c>
      <c r="Z111" s="18">
        <f>SUM(Z112)</f>
        <v>135600</v>
      </c>
      <c r="AA111" s="44"/>
      <c r="AB111" s="44"/>
      <c r="AC111" s="44"/>
      <c r="AD111" s="44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44">
        <v>75000</v>
      </c>
      <c r="AP111" s="44"/>
      <c r="AQ111" s="44"/>
      <c r="AR111" s="44"/>
      <c r="AS111" s="44"/>
      <c r="AT111" s="44">
        <v>75000</v>
      </c>
      <c r="AU111" s="44"/>
      <c r="AV111" s="44"/>
      <c r="AW111" s="44"/>
      <c r="AX111" s="44"/>
      <c r="AY111" s="42" t="s">
        <v>40</v>
      </c>
      <c r="AZ111" s="18">
        <f>SUM(AZ112)</f>
        <v>135600</v>
      </c>
      <c r="BA111" s="15">
        <f t="shared" si="7"/>
        <v>100</v>
      </c>
    </row>
    <row r="112" spans="1:53" ht="49.5" customHeight="1" x14ac:dyDescent="0.25">
      <c r="A112" s="6" t="s">
        <v>42</v>
      </c>
      <c r="B112" s="40" t="s">
        <v>18</v>
      </c>
      <c r="C112" s="40" t="s">
        <v>20</v>
      </c>
      <c r="D112" s="40" t="s">
        <v>87</v>
      </c>
      <c r="E112" s="40" t="s">
        <v>99</v>
      </c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 t="s">
        <v>43</v>
      </c>
      <c r="U112" s="41"/>
      <c r="V112" s="41"/>
      <c r="W112" s="41"/>
      <c r="X112" s="41"/>
      <c r="Y112" s="42" t="s">
        <v>42</v>
      </c>
      <c r="Z112" s="18">
        <f>SUM(Z113:Z115)</f>
        <v>135600</v>
      </c>
      <c r="AA112" s="44"/>
      <c r="AB112" s="44"/>
      <c r="AC112" s="44"/>
      <c r="AD112" s="44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44">
        <v>75000</v>
      </c>
      <c r="AP112" s="44"/>
      <c r="AQ112" s="44"/>
      <c r="AR112" s="44"/>
      <c r="AS112" s="44"/>
      <c r="AT112" s="44">
        <v>75000</v>
      </c>
      <c r="AU112" s="44"/>
      <c r="AV112" s="44"/>
      <c r="AW112" s="44"/>
      <c r="AX112" s="44"/>
      <c r="AY112" s="42" t="s">
        <v>42</v>
      </c>
      <c r="AZ112" s="18">
        <f>SUM(AZ113:AZ115)</f>
        <v>135600</v>
      </c>
      <c r="BA112" s="15">
        <f t="shared" si="7"/>
        <v>100</v>
      </c>
    </row>
    <row r="113" spans="1:53" ht="21.75" customHeight="1" x14ac:dyDescent="0.25">
      <c r="A113" s="6" t="s">
        <v>47</v>
      </c>
      <c r="B113" s="40" t="s">
        <v>18</v>
      </c>
      <c r="C113" s="40" t="s">
        <v>20</v>
      </c>
      <c r="D113" s="40" t="s">
        <v>87</v>
      </c>
      <c r="E113" s="40" t="s">
        <v>99</v>
      </c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 t="s">
        <v>267</v>
      </c>
      <c r="U113" s="41" t="s">
        <v>280</v>
      </c>
      <c r="V113" s="41"/>
      <c r="W113" s="41"/>
      <c r="X113" s="41"/>
      <c r="Y113" s="42" t="s">
        <v>47</v>
      </c>
      <c r="Z113" s="43">
        <v>74410</v>
      </c>
      <c r="AA113" s="44"/>
      <c r="AB113" s="44"/>
      <c r="AC113" s="44"/>
      <c r="AD113" s="44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  <c r="AY113" s="42" t="s">
        <v>47</v>
      </c>
      <c r="AZ113" s="19">
        <v>74410</v>
      </c>
      <c r="BA113" s="15">
        <f t="shared" si="7"/>
        <v>100</v>
      </c>
    </row>
    <row r="114" spans="1:53" ht="21.75" customHeight="1" x14ac:dyDescent="0.25">
      <c r="A114" s="6" t="s">
        <v>49</v>
      </c>
      <c r="B114" s="40" t="s">
        <v>18</v>
      </c>
      <c r="C114" s="40" t="s">
        <v>20</v>
      </c>
      <c r="D114" s="40" t="s">
        <v>87</v>
      </c>
      <c r="E114" s="40" t="s">
        <v>99</v>
      </c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 t="s">
        <v>268</v>
      </c>
      <c r="U114" s="41" t="s">
        <v>269</v>
      </c>
      <c r="V114" s="41"/>
      <c r="W114" s="41"/>
      <c r="X114" s="41"/>
      <c r="Y114" s="42" t="s">
        <v>48</v>
      </c>
      <c r="Z114" s="43">
        <v>3190</v>
      </c>
      <c r="AA114" s="44"/>
      <c r="AB114" s="44"/>
      <c r="AC114" s="44"/>
      <c r="AD114" s="44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44">
        <v>75000</v>
      </c>
      <c r="AP114" s="44"/>
      <c r="AQ114" s="44"/>
      <c r="AR114" s="44"/>
      <c r="AS114" s="44"/>
      <c r="AT114" s="44">
        <v>75000</v>
      </c>
      <c r="AU114" s="44"/>
      <c r="AV114" s="44"/>
      <c r="AW114" s="44"/>
      <c r="AX114" s="44"/>
      <c r="AY114" s="42" t="s">
        <v>48</v>
      </c>
      <c r="AZ114" s="18">
        <v>3190</v>
      </c>
      <c r="BA114" s="15">
        <f t="shared" si="7"/>
        <v>100</v>
      </c>
    </row>
    <row r="115" spans="1:53" ht="33.4" customHeight="1" x14ac:dyDescent="0.25">
      <c r="A115" s="6" t="s">
        <v>51</v>
      </c>
      <c r="B115" s="40" t="s">
        <v>18</v>
      </c>
      <c r="C115" s="40" t="s">
        <v>20</v>
      </c>
      <c r="D115" s="40" t="s">
        <v>87</v>
      </c>
      <c r="E115" s="40" t="s">
        <v>99</v>
      </c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 t="s">
        <v>268</v>
      </c>
      <c r="U115" s="41" t="s">
        <v>291</v>
      </c>
      <c r="V115" s="41"/>
      <c r="W115" s="41"/>
      <c r="X115" s="41"/>
      <c r="Y115" s="42" t="s">
        <v>51</v>
      </c>
      <c r="Z115" s="43">
        <v>58000</v>
      </c>
      <c r="AA115" s="44"/>
      <c r="AB115" s="44"/>
      <c r="AC115" s="44"/>
      <c r="AD115" s="44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2" t="s">
        <v>51</v>
      </c>
      <c r="AZ115" s="18">
        <v>58000</v>
      </c>
      <c r="BA115" s="15">
        <f t="shared" si="7"/>
        <v>100</v>
      </c>
    </row>
    <row r="116" spans="1:53" ht="24" customHeight="1" x14ac:dyDescent="0.25">
      <c r="A116" s="6" t="s">
        <v>52</v>
      </c>
      <c r="B116" s="40" t="s">
        <v>18</v>
      </c>
      <c r="C116" s="40" t="s">
        <v>20</v>
      </c>
      <c r="D116" s="40" t="s">
        <v>87</v>
      </c>
      <c r="E116" s="40" t="s">
        <v>99</v>
      </c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 t="s">
        <v>53</v>
      </c>
      <c r="U116" s="41"/>
      <c r="V116" s="41"/>
      <c r="W116" s="41"/>
      <c r="X116" s="41"/>
      <c r="Y116" s="42" t="s">
        <v>52</v>
      </c>
      <c r="Z116" s="18">
        <f>SUM(Z117)</f>
        <v>60000</v>
      </c>
      <c r="AA116" s="44"/>
      <c r="AB116" s="44"/>
      <c r="AC116" s="44"/>
      <c r="AD116" s="44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44">
        <v>25000</v>
      </c>
      <c r="AP116" s="44"/>
      <c r="AQ116" s="44"/>
      <c r="AR116" s="44"/>
      <c r="AS116" s="44"/>
      <c r="AT116" s="44">
        <v>25000</v>
      </c>
      <c r="AU116" s="44"/>
      <c r="AV116" s="44"/>
      <c r="AW116" s="44"/>
      <c r="AX116" s="44"/>
      <c r="AY116" s="42" t="s">
        <v>52</v>
      </c>
      <c r="AZ116" s="18">
        <f>SUM(AZ117)</f>
        <v>57675.869999999995</v>
      </c>
      <c r="BA116" s="15">
        <f t="shared" si="7"/>
        <v>96.126449999999991</v>
      </c>
    </row>
    <row r="117" spans="1:53" ht="21.75" customHeight="1" x14ac:dyDescent="0.25">
      <c r="A117" s="6" t="s">
        <v>54</v>
      </c>
      <c r="B117" s="40" t="s">
        <v>18</v>
      </c>
      <c r="C117" s="40" t="s">
        <v>20</v>
      </c>
      <c r="D117" s="40" t="s">
        <v>87</v>
      </c>
      <c r="E117" s="40" t="s">
        <v>99</v>
      </c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 t="s">
        <v>55</v>
      </c>
      <c r="U117" s="41"/>
      <c r="V117" s="41"/>
      <c r="W117" s="41"/>
      <c r="X117" s="41"/>
      <c r="Y117" s="42" t="s">
        <v>54</v>
      </c>
      <c r="Z117" s="18">
        <f>SUM(Z118,Z119,Z120)</f>
        <v>60000</v>
      </c>
      <c r="AA117" s="44"/>
      <c r="AB117" s="44"/>
      <c r="AC117" s="44"/>
      <c r="AD117" s="44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44">
        <v>25000</v>
      </c>
      <c r="AP117" s="44"/>
      <c r="AQ117" s="44"/>
      <c r="AR117" s="44"/>
      <c r="AS117" s="44"/>
      <c r="AT117" s="44">
        <v>25000</v>
      </c>
      <c r="AU117" s="44"/>
      <c r="AV117" s="44"/>
      <c r="AW117" s="44"/>
      <c r="AX117" s="44"/>
      <c r="AY117" s="42" t="s">
        <v>54</v>
      </c>
      <c r="AZ117" s="18">
        <f>SUM(AZ118,AZ119,AZ120)</f>
        <v>57675.869999999995</v>
      </c>
      <c r="BA117" s="15">
        <f t="shared" si="7"/>
        <v>96.126449999999991</v>
      </c>
    </row>
    <row r="118" spans="1:53" ht="22.5" customHeight="1" x14ac:dyDescent="0.25">
      <c r="A118" s="6" t="s">
        <v>48</v>
      </c>
      <c r="B118" s="40" t="s">
        <v>18</v>
      </c>
      <c r="C118" s="40" t="s">
        <v>20</v>
      </c>
      <c r="D118" s="40" t="s">
        <v>87</v>
      </c>
      <c r="E118" s="40" t="s">
        <v>99</v>
      </c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 t="s">
        <v>274</v>
      </c>
      <c r="U118" s="41" t="s">
        <v>275</v>
      </c>
      <c r="V118" s="41"/>
      <c r="W118" s="41"/>
      <c r="X118" s="41"/>
      <c r="Y118" s="42" t="s">
        <v>48</v>
      </c>
      <c r="Z118" s="43">
        <v>666.67</v>
      </c>
      <c r="AA118" s="44"/>
      <c r="AB118" s="44"/>
      <c r="AC118" s="44"/>
      <c r="AD118" s="44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44">
        <v>25000</v>
      </c>
      <c r="AP118" s="44"/>
      <c r="AQ118" s="44"/>
      <c r="AR118" s="44"/>
      <c r="AS118" s="44"/>
      <c r="AT118" s="44">
        <v>25000</v>
      </c>
      <c r="AU118" s="44"/>
      <c r="AV118" s="44"/>
      <c r="AW118" s="44"/>
      <c r="AX118" s="44"/>
      <c r="AY118" s="42" t="s">
        <v>48</v>
      </c>
      <c r="AZ118" s="18">
        <v>666.67</v>
      </c>
      <c r="BA118" s="15">
        <f t="shared" si="7"/>
        <v>99.999999999999986</v>
      </c>
    </row>
    <row r="119" spans="1:53" ht="21.75" customHeight="1" x14ac:dyDescent="0.25">
      <c r="A119" s="6" t="s">
        <v>100</v>
      </c>
      <c r="B119" s="40" t="s">
        <v>18</v>
      </c>
      <c r="C119" s="40" t="s">
        <v>20</v>
      </c>
      <c r="D119" s="40" t="s">
        <v>87</v>
      </c>
      <c r="E119" s="40" t="s">
        <v>99</v>
      </c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 t="s">
        <v>271</v>
      </c>
      <c r="U119" s="41" t="s">
        <v>294</v>
      </c>
      <c r="V119" s="41"/>
      <c r="W119" s="41"/>
      <c r="X119" s="41"/>
      <c r="Y119" s="42" t="s">
        <v>100</v>
      </c>
      <c r="Z119" s="43">
        <v>50000</v>
      </c>
      <c r="AA119" s="44"/>
      <c r="AB119" s="44"/>
      <c r="AC119" s="44"/>
      <c r="AD119" s="44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44"/>
      <c r="AP119" s="44"/>
      <c r="AQ119" s="44"/>
      <c r="AR119" s="44"/>
      <c r="AS119" s="44"/>
      <c r="AT119" s="44"/>
      <c r="AU119" s="44"/>
      <c r="AV119" s="44"/>
      <c r="AW119" s="44"/>
      <c r="AX119" s="44"/>
      <c r="AY119" s="42" t="s">
        <v>100</v>
      </c>
      <c r="AZ119" s="18">
        <v>50000</v>
      </c>
      <c r="BA119" s="15">
        <f t="shared" si="7"/>
        <v>100</v>
      </c>
    </row>
    <row r="120" spans="1:53" ht="20.25" customHeight="1" x14ac:dyDescent="0.25">
      <c r="A120" s="6" t="s">
        <v>49</v>
      </c>
      <c r="B120" s="40" t="s">
        <v>18</v>
      </c>
      <c r="C120" s="40" t="s">
        <v>20</v>
      </c>
      <c r="D120" s="40" t="s">
        <v>87</v>
      </c>
      <c r="E120" s="40" t="s">
        <v>99</v>
      </c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 t="s">
        <v>271</v>
      </c>
      <c r="U120" s="41" t="s">
        <v>269</v>
      </c>
      <c r="V120" s="41"/>
      <c r="W120" s="41"/>
      <c r="X120" s="41"/>
      <c r="Y120" s="42" t="s">
        <v>49</v>
      </c>
      <c r="Z120" s="43">
        <v>9333.33</v>
      </c>
      <c r="AA120" s="44"/>
      <c r="AB120" s="44"/>
      <c r="AC120" s="44"/>
      <c r="AD120" s="44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44"/>
      <c r="AP120" s="44"/>
      <c r="AQ120" s="44"/>
      <c r="AR120" s="44"/>
      <c r="AS120" s="44"/>
      <c r="AT120" s="44"/>
      <c r="AU120" s="44"/>
      <c r="AV120" s="44"/>
      <c r="AW120" s="44"/>
      <c r="AX120" s="44"/>
      <c r="AY120" s="42" t="s">
        <v>49</v>
      </c>
      <c r="AZ120" s="18">
        <v>7009.2</v>
      </c>
      <c r="BA120" s="15">
        <f t="shared" si="7"/>
        <v>75.098598249499389</v>
      </c>
    </row>
    <row r="121" spans="1:53" ht="56.25" customHeight="1" x14ac:dyDescent="0.25">
      <c r="A121" s="5" t="s">
        <v>301</v>
      </c>
      <c r="B121" s="35" t="s">
        <v>18</v>
      </c>
      <c r="C121" s="35" t="s">
        <v>20</v>
      </c>
      <c r="D121" s="35" t="s">
        <v>87</v>
      </c>
      <c r="E121" s="35" t="s">
        <v>300</v>
      </c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6"/>
      <c r="V121" s="36"/>
      <c r="W121" s="36"/>
      <c r="X121" s="36"/>
      <c r="Y121" s="37" t="s">
        <v>98</v>
      </c>
      <c r="Z121" s="18">
        <f>SUM(Z122)</f>
        <v>7000</v>
      </c>
      <c r="AA121" s="39"/>
      <c r="AB121" s="39"/>
      <c r="AC121" s="39"/>
      <c r="AD121" s="3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39">
        <v>100000</v>
      </c>
      <c r="AP121" s="39"/>
      <c r="AQ121" s="39"/>
      <c r="AR121" s="39"/>
      <c r="AS121" s="39"/>
      <c r="AT121" s="39">
        <v>100000</v>
      </c>
      <c r="AU121" s="39"/>
      <c r="AV121" s="39"/>
      <c r="AW121" s="39"/>
      <c r="AX121" s="39"/>
      <c r="AY121" s="37" t="s">
        <v>98</v>
      </c>
      <c r="AZ121" s="18">
        <f>SUM(AZ122)</f>
        <v>7000</v>
      </c>
      <c r="BA121" s="15">
        <f t="shared" ref="BA121:BA124" si="8">PRODUCT(AZ121,1/Z121,100)</f>
        <v>100</v>
      </c>
    </row>
    <row r="122" spans="1:53" ht="52.5" customHeight="1" x14ac:dyDescent="0.25">
      <c r="A122" s="6" t="s">
        <v>40</v>
      </c>
      <c r="B122" s="40" t="s">
        <v>18</v>
      </c>
      <c r="C122" s="40" t="s">
        <v>20</v>
      </c>
      <c r="D122" s="40" t="s">
        <v>87</v>
      </c>
      <c r="E122" s="40" t="s">
        <v>300</v>
      </c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 t="s">
        <v>41</v>
      </c>
      <c r="U122" s="41"/>
      <c r="V122" s="41"/>
      <c r="W122" s="41"/>
      <c r="X122" s="41"/>
      <c r="Y122" s="42" t="s">
        <v>40</v>
      </c>
      <c r="Z122" s="18">
        <f>SUM(Z123)</f>
        <v>7000</v>
      </c>
      <c r="AA122" s="44"/>
      <c r="AB122" s="44"/>
      <c r="AC122" s="44"/>
      <c r="AD122" s="44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44">
        <v>75000</v>
      </c>
      <c r="AP122" s="44"/>
      <c r="AQ122" s="44"/>
      <c r="AR122" s="44"/>
      <c r="AS122" s="44"/>
      <c r="AT122" s="44">
        <v>75000</v>
      </c>
      <c r="AU122" s="44"/>
      <c r="AV122" s="44"/>
      <c r="AW122" s="44"/>
      <c r="AX122" s="44"/>
      <c r="AY122" s="42" t="s">
        <v>40</v>
      </c>
      <c r="AZ122" s="18">
        <f>SUM(AZ123)</f>
        <v>7000</v>
      </c>
      <c r="BA122" s="15">
        <f t="shared" si="8"/>
        <v>100</v>
      </c>
    </row>
    <row r="123" spans="1:53" ht="52.5" customHeight="1" x14ac:dyDescent="0.25">
      <c r="A123" s="6" t="s">
        <v>42</v>
      </c>
      <c r="B123" s="40" t="s">
        <v>18</v>
      </c>
      <c r="C123" s="40" t="s">
        <v>20</v>
      </c>
      <c r="D123" s="40" t="s">
        <v>87</v>
      </c>
      <c r="E123" s="40" t="s">
        <v>300</v>
      </c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 t="s">
        <v>43</v>
      </c>
      <c r="U123" s="41"/>
      <c r="V123" s="41"/>
      <c r="W123" s="41"/>
      <c r="X123" s="41"/>
      <c r="Y123" s="42" t="s">
        <v>42</v>
      </c>
      <c r="Z123" s="18">
        <f>SUM(Z124)</f>
        <v>7000</v>
      </c>
      <c r="AA123" s="44"/>
      <c r="AB123" s="44"/>
      <c r="AC123" s="44"/>
      <c r="AD123" s="44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44">
        <v>75000</v>
      </c>
      <c r="AP123" s="44"/>
      <c r="AQ123" s="44"/>
      <c r="AR123" s="44"/>
      <c r="AS123" s="44"/>
      <c r="AT123" s="44">
        <v>75000</v>
      </c>
      <c r="AU123" s="44"/>
      <c r="AV123" s="44"/>
      <c r="AW123" s="44"/>
      <c r="AX123" s="44"/>
      <c r="AY123" s="42" t="s">
        <v>42</v>
      </c>
      <c r="AZ123" s="18">
        <f>SUM(AZ124)</f>
        <v>7000</v>
      </c>
      <c r="BA123" s="15">
        <f t="shared" si="8"/>
        <v>100</v>
      </c>
    </row>
    <row r="124" spans="1:53" ht="24.75" customHeight="1" x14ac:dyDescent="0.25">
      <c r="A124" s="6" t="s">
        <v>47</v>
      </c>
      <c r="B124" s="40" t="s">
        <v>18</v>
      </c>
      <c r="C124" s="40" t="s">
        <v>20</v>
      </c>
      <c r="D124" s="40" t="s">
        <v>87</v>
      </c>
      <c r="E124" s="40" t="s">
        <v>300</v>
      </c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 t="s">
        <v>268</v>
      </c>
      <c r="U124" s="41" t="s">
        <v>280</v>
      </c>
      <c r="V124" s="41"/>
      <c r="W124" s="41"/>
      <c r="X124" s="41"/>
      <c r="Y124" s="42" t="s">
        <v>47</v>
      </c>
      <c r="Z124" s="43">
        <v>7000</v>
      </c>
      <c r="AA124" s="44"/>
      <c r="AB124" s="44"/>
      <c r="AC124" s="44"/>
      <c r="AD124" s="44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44"/>
      <c r="AP124" s="44"/>
      <c r="AQ124" s="44"/>
      <c r="AR124" s="44"/>
      <c r="AS124" s="44"/>
      <c r="AT124" s="44"/>
      <c r="AU124" s="44"/>
      <c r="AV124" s="44"/>
      <c r="AW124" s="44"/>
      <c r="AX124" s="44"/>
      <c r="AY124" s="42" t="s">
        <v>47</v>
      </c>
      <c r="AZ124" s="19">
        <v>7000</v>
      </c>
      <c r="BA124" s="15">
        <f t="shared" si="8"/>
        <v>100</v>
      </c>
    </row>
    <row r="125" spans="1:53" s="46" customFormat="1" ht="16.7" customHeight="1" x14ac:dyDescent="0.25">
      <c r="A125" s="4" t="s">
        <v>101</v>
      </c>
      <c r="B125" s="30" t="s">
        <v>18</v>
      </c>
      <c r="C125" s="30" t="s">
        <v>102</v>
      </c>
      <c r="D125" s="30" t="s">
        <v>21</v>
      </c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1"/>
      <c r="V125" s="31"/>
      <c r="W125" s="31"/>
      <c r="X125" s="31"/>
      <c r="Y125" s="34" t="s">
        <v>101</v>
      </c>
      <c r="Z125" s="20">
        <f>SUM(Z126)</f>
        <v>254399.99999999997</v>
      </c>
      <c r="AA125" s="33">
        <v>254400</v>
      </c>
      <c r="AB125" s="33"/>
      <c r="AC125" s="33"/>
      <c r="AD125" s="33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33">
        <v>257100</v>
      </c>
      <c r="AP125" s="33">
        <v>257100</v>
      </c>
      <c r="AQ125" s="33"/>
      <c r="AR125" s="33"/>
      <c r="AS125" s="33"/>
      <c r="AT125" s="33">
        <v>266400</v>
      </c>
      <c r="AU125" s="33">
        <v>266400</v>
      </c>
      <c r="AV125" s="33"/>
      <c r="AW125" s="33"/>
      <c r="AX125" s="33"/>
      <c r="AY125" s="34" t="s">
        <v>101</v>
      </c>
      <c r="AZ125" s="20">
        <f>SUM(AZ126)</f>
        <v>254399.99999999997</v>
      </c>
      <c r="BA125" s="15">
        <f>PRODUCT(AZ125,1/Z125,100)</f>
        <v>100</v>
      </c>
    </row>
    <row r="126" spans="1:53" s="46" customFormat="1" ht="33.4" customHeight="1" x14ac:dyDescent="0.25">
      <c r="A126" s="4" t="s">
        <v>103</v>
      </c>
      <c r="B126" s="30" t="s">
        <v>18</v>
      </c>
      <c r="C126" s="30" t="s">
        <v>102</v>
      </c>
      <c r="D126" s="30" t="s">
        <v>104</v>
      </c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1"/>
      <c r="V126" s="31"/>
      <c r="W126" s="31"/>
      <c r="X126" s="31"/>
      <c r="Y126" s="34" t="s">
        <v>103</v>
      </c>
      <c r="Z126" s="20">
        <f>SUM(Z127)</f>
        <v>254399.99999999997</v>
      </c>
      <c r="AA126" s="33">
        <v>254400</v>
      </c>
      <c r="AB126" s="33"/>
      <c r="AC126" s="33"/>
      <c r="AD126" s="33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33">
        <v>257100</v>
      </c>
      <c r="AP126" s="33">
        <v>257100</v>
      </c>
      <c r="AQ126" s="33"/>
      <c r="AR126" s="33"/>
      <c r="AS126" s="33"/>
      <c r="AT126" s="33">
        <v>266400</v>
      </c>
      <c r="AU126" s="33">
        <v>266400</v>
      </c>
      <c r="AV126" s="33"/>
      <c r="AW126" s="33"/>
      <c r="AX126" s="33"/>
      <c r="AY126" s="34" t="s">
        <v>103</v>
      </c>
      <c r="AZ126" s="20">
        <f>SUM(AZ127)</f>
        <v>254399.99999999997</v>
      </c>
      <c r="BA126" s="15">
        <f t="shared" si="7"/>
        <v>100</v>
      </c>
    </row>
    <row r="127" spans="1:53" ht="33.4" customHeight="1" x14ac:dyDescent="0.25">
      <c r="A127" s="5" t="s">
        <v>57</v>
      </c>
      <c r="B127" s="35" t="s">
        <v>18</v>
      </c>
      <c r="C127" s="35" t="s">
        <v>102</v>
      </c>
      <c r="D127" s="35" t="s">
        <v>104</v>
      </c>
      <c r="E127" s="35" t="s">
        <v>58</v>
      </c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6"/>
      <c r="V127" s="36"/>
      <c r="W127" s="36"/>
      <c r="X127" s="36"/>
      <c r="Y127" s="37" t="s">
        <v>57</v>
      </c>
      <c r="Z127" s="18">
        <f>SUM(Z128)</f>
        <v>254399.99999999997</v>
      </c>
      <c r="AA127" s="39">
        <v>254400</v>
      </c>
      <c r="AB127" s="39"/>
      <c r="AC127" s="39"/>
      <c r="AD127" s="3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39">
        <v>257100</v>
      </c>
      <c r="AP127" s="39">
        <v>257100</v>
      </c>
      <c r="AQ127" s="39"/>
      <c r="AR127" s="39"/>
      <c r="AS127" s="39"/>
      <c r="AT127" s="39">
        <v>266400</v>
      </c>
      <c r="AU127" s="39">
        <v>266400</v>
      </c>
      <c r="AV127" s="39"/>
      <c r="AW127" s="39"/>
      <c r="AX127" s="39"/>
      <c r="AY127" s="37" t="s">
        <v>57</v>
      </c>
      <c r="AZ127" s="18">
        <f>SUM(AZ128)</f>
        <v>254399.99999999997</v>
      </c>
      <c r="BA127" s="15">
        <f t="shared" si="7"/>
        <v>100</v>
      </c>
    </row>
    <row r="128" spans="1:53" ht="33.4" customHeight="1" x14ac:dyDescent="0.25">
      <c r="A128" s="5" t="s">
        <v>59</v>
      </c>
      <c r="B128" s="35" t="s">
        <v>18</v>
      </c>
      <c r="C128" s="35" t="s">
        <v>102</v>
      </c>
      <c r="D128" s="35" t="s">
        <v>104</v>
      </c>
      <c r="E128" s="35" t="s">
        <v>60</v>
      </c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6"/>
      <c r="V128" s="36"/>
      <c r="W128" s="36"/>
      <c r="X128" s="36"/>
      <c r="Y128" s="37" t="s">
        <v>59</v>
      </c>
      <c r="Z128" s="18">
        <f>SUM(Z129)</f>
        <v>254399.99999999997</v>
      </c>
      <c r="AA128" s="39">
        <v>254400</v>
      </c>
      <c r="AB128" s="39"/>
      <c r="AC128" s="39"/>
      <c r="AD128" s="3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39">
        <v>257100</v>
      </c>
      <c r="AP128" s="39">
        <v>257100</v>
      </c>
      <c r="AQ128" s="39"/>
      <c r="AR128" s="39"/>
      <c r="AS128" s="39"/>
      <c r="AT128" s="39">
        <v>266400</v>
      </c>
      <c r="AU128" s="39">
        <v>266400</v>
      </c>
      <c r="AV128" s="39"/>
      <c r="AW128" s="39"/>
      <c r="AX128" s="39"/>
      <c r="AY128" s="37" t="s">
        <v>59</v>
      </c>
      <c r="AZ128" s="18">
        <f>SUM(AZ129)</f>
        <v>254399.99999999997</v>
      </c>
      <c r="BA128" s="15">
        <f t="shared" si="7"/>
        <v>100</v>
      </c>
    </row>
    <row r="129" spans="1:53" ht="66.95" customHeight="1" x14ac:dyDescent="0.25">
      <c r="A129" s="5" t="s">
        <v>105</v>
      </c>
      <c r="B129" s="35" t="s">
        <v>18</v>
      </c>
      <c r="C129" s="35" t="s">
        <v>102</v>
      </c>
      <c r="D129" s="35" t="s">
        <v>104</v>
      </c>
      <c r="E129" s="35" t="s">
        <v>106</v>
      </c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6"/>
      <c r="V129" s="36"/>
      <c r="W129" s="36"/>
      <c r="X129" s="36"/>
      <c r="Y129" s="37" t="s">
        <v>105</v>
      </c>
      <c r="Z129" s="18">
        <f>SUM(Z130,Z134)</f>
        <v>254399.99999999997</v>
      </c>
      <c r="AA129" s="39">
        <v>254400</v>
      </c>
      <c r="AB129" s="39"/>
      <c r="AC129" s="39"/>
      <c r="AD129" s="3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39">
        <v>257100</v>
      </c>
      <c r="AP129" s="39">
        <v>257100</v>
      </c>
      <c r="AQ129" s="39"/>
      <c r="AR129" s="39"/>
      <c r="AS129" s="39"/>
      <c r="AT129" s="39">
        <v>266400</v>
      </c>
      <c r="AU129" s="39">
        <v>266400</v>
      </c>
      <c r="AV129" s="39"/>
      <c r="AW129" s="39"/>
      <c r="AX129" s="39"/>
      <c r="AY129" s="37" t="s">
        <v>105</v>
      </c>
      <c r="AZ129" s="18">
        <f>SUM(AZ130,AZ134)</f>
        <v>254399.99999999997</v>
      </c>
      <c r="BA129" s="15">
        <f t="shared" si="7"/>
        <v>100</v>
      </c>
    </row>
    <row r="130" spans="1:53" ht="102.75" customHeight="1" x14ac:dyDescent="0.25">
      <c r="A130" s="6" t="s">
        <v>30</v>
      </c>
      <c r="B130" s="40" t="s">
        <v>18</v>
      </c>
      <c r="C130" s="40" t="s">
        <v>102</v>
      </c>
      <c r="D130" s="40" t="s">
        <v>104</v>
      </c>
      <c r="E130" s="40" t="s">
        <v>106</v>
      </c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 t="s">
        <v>31</v>
      </c>
      <c r="U130" s="41"/>
      <c r="V130" s="41"/>
      <c r="W130" s="41"/>
      <c r="X130" s="41"/>
      <c r="Y130" s="42" t="s">
        <v>30</v>
      </c>
      <c r="Z130" s="18">
        <f>SUM(Z131)</f>
        <v>243347.47999999998</v>
      </c>
      <c r="AA130" s="44">
        <v>254400</v>
      </c>
      <c r="AB130" s="44"/>
      <c r="AC130" s="44"/>
      <c r="AD130" s="44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44">
        <v>257100</v>
      </c>
      <c r="AP130" s="44">
        <v>257100</v>
      </c>
      <c r="AQ130" s="44"/>
      <c r="AR130" s="44"/>
      <c r="AS130" s="44"/>
      <c r="AT130" s="44">
        <v>266400</v>
      </c>
      <c r="AU130" s="44">
        <v>266400</v>
      </c>
      <c r="AV130" s="44"/>
      <c r="AW130" s="44"/>
      <c r="AX130" s="44"/>
      <c r="AY130" s="42" t="s">
        <v>30</v>
      </c>
      <c r="AZ130" s="18">
        <f>SUM(AZ131)</f>
        <v>243347.47999999998</v>
      </c>
      <c r="BA130" s="15">
        <f t="shared" si="7"/>
        <v>99.999999999999986</v>
      </c>
    </row>
    <row r="131" spans="1:53" ht="50.1" customHeight="1" x14ac:dyDescent="0.25">
      <c r="A131" s="6" t="s">
        <v>32</v>
      </c>
      <c r="B131" s="40" t="s">
        <v>18</v>
      </c>
      <c r="C131" s="40" t="s">
        <v>102</v>
      </c>
      <c r="D131" s="40" t="s">
        <v>104</v>
      </c>
      <c r="E131" s="40" t="s">
        <v>106</v>
      </c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 t="s">
        <v>33</v>
      </c>
      <c r="U131" s="41"/>
      <c r="V131" s="41"/>
      <c r="W131" s="41"/>
      <c r="X131" s="41"/>
      <c r="Y131" s="42" t="s">
        <v>32</v>
      </c>
      <c r="Z131" s="18">
        <f>SUM(Z132:Z133)</f>
        <v>243347.47999999998</v>
      </c>
      <c r="AA131" s="44">
        <v>254400</v>
      </c>
      <c r="AB131" s="44"/>
      <c r="AC131" s="44"/>
      <c r="AD131" s="44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44">
        <v>257100</v>
      </c>
      <c r="AP131" s="44">
        <v>257100</v>
      </c>
      <c r="AQ131" s="44"/>
      <c r="AR131" s="44"/>
      <c r="AS131" s="44"/>
      <c r="AT131" s="44">
        <v>266400</v>
      </c>
      <c r="AU131" s="44">
        <v>266400</v>
      </c>
      <c r="AV131" s="44"/>
      <c r="AW131" s="44"/>
      <c r="AX131" s="44"/>
      <c r="AY131" s="42" t="s">
        <v>32</v>
      </c>
      <c r="AZ131" s="18">
        <f>SUM(AZ132:AZ133)</f>
        <v>243347.47999999998</v>
      </c>
      <c r="BA131" s="15">
        <f t="shared" si="7"/>
        <v>99.999999999999986</v>
      </c>
    </row>
    <row r="132" spans="1:53" ht="21.75" customHeight="1" x14ac:dyDescent="0.25">
      <c r="A132" s="6" t="s">
        <v>34</v>
      </c>
      <c r="B132" s="40" t="s">
        <v>18</v>
      </c>
      <c r="C132" s="40" t="s">
        <v>102</v>
      </c>
      <c r="D132" s="40" t="s">
        <v>104</v>
      </c>
      <c r="E132" s="40" t="s">
        <v>106</v>
      </c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 t="s">
        <v>266</v>
      </c>
      <c r="U132" s="41" t="s">
        <v>286</v>
      </c>
      <c r="V132" s="41"/>
      <c r="W132" s="41"/>
      <c r="X132" s="41"/>
      <c r="Y132" s="42" t="s">
        <v>34</v>
      </c>
      <c r="Z132" s="18">
        <v>186205.81</v>
      </c>
      <c r="AA132" s="44">
        <v>195400</v>
      </c>
      <c r="AB132" s="44"/>
      <c r="AC132" s="44"/>
      <c r="AD132" s="44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44">
        <v>197500</v>
      </c>
      <c r="AP132" s="44">
        <v>197500</v>
      </c>
      <c r="AQ132" s="44"/>
      <c r="AR132" s="44"/>
      <c r="AS132" s="44"/>
      <c r="AT132" s="44">
        <v>204600</v>
      </c>
      <c r="AU132" s="44">
        <v>204600</v>
      </c>
      <c r="AV132" s="44"/>
      <c r="AW132" s="44"/>
      <c r="AX132" s="44"/>
      <c r="AY132" s="42" t="s">
        <v>34</v>
      </c>
      <c r="AZ132" s="18">
        <v>186205.81</v>
      </c>
      <c r="BA132" s="15">
        <f t="shared" si="7"/>
        <v>100</v>
      </c>
    </row>
    <row r="133" spans="1:53" ht="23.25" customHeight="1" x14ac:dyDescent="0.25">
      <c r="A133" s="6" t="s">
        <v>35</v>
      </c>
      <c r="B133" s="40" t="s">
        <v>18</v>
      </c>
      <c r="C133" s="40" t="s">
        <v>102</v>
      </c>
      <c r="D133" s="40" t="s">
        <v>104</v>
      </c>
      <c r="E133" s="40" t="s">
        <v>106</v>
      </c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 t="s">
        <v>264</v>
      </c>
      <c r="U133" s="41" t="s">
        <v>287</v>
      </c>
      <c r="V133" s="41"/>
      <c r="W133" s="41"/>
      <c r="X133" s="41"/>
      <c r="Y133" s="42" t="s">
        <v>35</v>
      </c>
      <c r="Z133" s="18">
        <v>57141.67</v>
      </c>
      <c r="AA133" s="44">
        <v>59000</v>
      </c>
      <c r="AB133" s="44"/>
      <c r="AC133" s="44"/>
      <c r="AD133" s="44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44">
        <v>59600</v>
      </c>
      <c r="AP133" s="44">
        <v>59600</v>
      </c>
      <c r="AQ133" s="44"/>
      <c r="AR133" s="44"/>
      <c r="AS133" s="44"/>
      <c r="AT133" s="44">
        <v>61800</v>
      </c>
      <c r="AU133" s="44">
        <v>61800</v>
      </c>
      <c r="AV133" s="44"/>
      <c r="AW133" s="44"/>
      <c r="AX133" s="44"/>
      <c r="AY133" s="42" t="s">
        <v>35</v>
      </c>
      <c r="AZ133" s="18">
        <v>57141.67</v>
      </c>
      <c r="BA133" s="15">
        <f t="shared" si="7"/>
        <v>100</v>
      </c>
    </row>
    <row r="134" spans="1:53" ht="50.1" customHeight="1" x14ac:dyDescent="0.25">
      <c r="A134" s="6" t="s">
        <v>40</v>
      </c>
      <c r="B134" s="40" t="s">
        <v>18</v>
      </c>
      <c r="C134" s="40" t="s">
        <v>102</v>
      </c>
      <c r="D134" s="40" t="s">
        <v>104</v>
      </c>
      <c r="E134" s="40" t="s">
        <v>106</v>
      </c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 t="s">
        <v>41</v>
      </c>
      <c r="U134" s="41"/>
      <c r="V134" s="41"/>
      <c r="W134" s="41"/>
      <c r="X134" s="41"/>
      <c r="Y134" s="42" t="s">
        <v>40</v>
      </c>
      <c r="Z134" s="18">
        <f>SUM(Z135)</f>
        <v>11052.52</v>
      </c>
      <c r="AA134" s="44"/>
      <c r="AB134" s="44"/>
      <c r="AC134" s="44"/>
      <c r="AD134" s="44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44"/>
      <c r="AP134" s="44"/>
      <c r="AQ134" s="44"/>
      <c r="AR134" s="44"/>
      <c r="AS134" s="44"/>
      <c r="AT134" s="44"/>
      <c r="AU134" s="44"/>
      <c r="AV134" s="44"/>
      <c r="AW134" s="44"/>
      <c r="AX134" s="44"/>
      <c r="AY134" s="42" t="s">
        <v>40</v>
      </c>
      <c r="AZ134" s="18">
        <f>SUM(AZ135)</f>
        <v>11052.52</v>
      </c>
      <c r="BA134" s="15">
        <f t="shared" si="7"/>
        <v>100</v>
      </c>
    </row>
    <row r="135" spans="1:53" ht="53.25" customHeight="1" x14ac:dyDescent="0.25">
      <c r="A135" s="6" t="s">
        <v>42</v>
      </c>
      <c r="B135" s="40" t="s">
        <v>18</v>
      </c>
      <c r="C135" s="40" t="s">
        <v>102</v>
      </c>
      <c r="D135" s="40" t="s">
        <v>104</v>
      </c>
      <c r="E135" s="40" t="s">
        <v>106</v>
      </c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 t="s">
        <v>43</v>
      </c>
      <c r="U135" s="41"/>
      <c r="V135" s="41"/>
      <c r="W135" s="41"/>
      <c r="X135" s="41"/>
      <c r="Y135" s="42" t="s">
        <v>42</v>
      </c>
      <c r="Z135" s="18">
        <f>SUM(Z136:Z137)</f>
        <v>11052.52</v>
      </c>
      <c r="AA135" s="44"/>
      <c r="AB135" s="44"/>
      <c r="AC135" s="44"/>
      <c r="AD135" s="44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44"/>
      <c r="AP135" s="44"/>
      <c r="AQ135" s="44"/>
      <c r="AR135" s="44"/>
      <c r="AS135" s="44"/>
      <c r="AT135" s="44"/>
      <c r="AU135" s="44"/>
      <c r="AV135" s="44"/>
      <c r="AW135" s="44"/>
      <c r="AX135" s="44"/>
      <c r="AY135" s="42" t="s">
        <v>42</v>
      </c>
      <c r="AZ135" s="18">
        <f>SUM(AZ136:AZ137)</f>
        <v>11052.52</v>
      </c>
      <c r="BA135" s="15">
        <f t="shared" si="7"/>
        <v>100</v>
      </c>
    </row>
    <row r="136" spans="1:53" ht="26.25" customHeight="1" x14ac:dyDescent="0.25">
      <c r="A136" s="6" t="s">
        <v>50</v>
      </c>
      <c r="B136" s="40" t="s">
        <v>18</v>
      </c>
      <c r="C136" s="40" t="s">
        <v>102</v>
      </c>
      <c r="D136" s="40" t="s">
        <v>104</v>
      </c>
      <c r="E136" s="40" t="s">
        <v>106</v>
      </c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 t="s">
        <v>268</v>
      </c>
      <c r="U136" s="41" t="s">
        <v>278</v>
      </c>
      <c r="V136" s="41"/>
      <c r="W136" s="41"/>
      <c r="X136" s="41"/>
      <c r="Y136" s="42"/>
      <c r="Z136" s="43">
        <v>1940</v>
      </c>
      <c r="AA136" s="44"/>
      <c r="AB136" s="44"/>
      <c r="AC136" s="44"/>
      <c r="AD136" s="44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44"/>
      <c r="AP136" s="44"/>
      <c r="AQ136" s="44"/>
      <c r="AR136" s="44"/>
      <c r="AS136" s="44"/>
      <c r="AT136" s="44"/>
      <c r="AU136" s="44"/>
      <c r="AV136" s="44"/>
      <c r="AW136" s="44"/>
      <c r="AX136" s="44"/>
      <c r="AY136" s="42"/>
      <c r="AZ136" s="18">
        <v>1940</v>
      </c>
      <c r="BA136" s="15">
        <f t="shared" si="7"/>
        <v>100</v>
      </c>
    </row>
    <row r="137" spans="1:53" ht="33.4" customHeight="1" x14ac:dyDescent="0.25">
      <c r="A137" s="6" t="s">
        <v>51</v>
      </c>
      <c r="B137" s="40" t="s">
        <v>18</v>
      </c>
      <c r="C137" s="40" t="s">
        <v>102</v>
      </c>
      <c r="D137" s="40" t="s">
        <v>104</v>
      </c>
      <c r="E137" s="40" t="s">
        <v>106</v>
      </c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 t="s">
        <v>268</v>
      </c>
      <c r="U137" s="41" t="s">
        <v>291</v>
      </c>
      <c r="V137" s="41"/>
      <c r="W137" s="41"/>
      <c r="X137" s="41"/>
      <c r="Y137" s="42" t="s">
        <v>51</v>
      </c>
      <c r="Z137" s="43">
        <v>9112.52</v>
      </c>
      <c r="AA137" s="44"/>
      <c r="AB137" s="44"/>
      <c r="AC137" s="44"/>
      <c r="AD137" s="44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44"/>
      <c r="AP137" s="44"/>
      <c r="AQ137" s="44"/>
      <c r="AR137" s="44"/>
      <c r="AS137" s="44"/>
      <c r="AT137" s="44"/>
      <c r="AU137" s="44"/>
      <c r="AV137" s="44"/>
      <c r="AW137" s="44"/>
      <c r="AX137" s="44"/>
      <c r="AY137" s="42" t="s">
        <v>51</v>
      </c>
      <c r="AZ137" s="18">
        <v>9112.52</v>
      </c>
      <c r="BA137" s="15">
        <f t="shared" si="7"/>
        <v>100</v>
      </c>
    </row>
    <row r="138" spans="1:53" s="46" customFormat="1" ht="50.1" customHeight="1" x14ac:dyDescent="0.25">
      <c r="A138" s="4" t="s">
        <v>107</v>
      </c>
      <c r="B138" s="30" t="s">
        <v>18</v>
      </c>
      <c r="C138" s="30" t="s">
        <v>104</v>
      </c>
      <c r="D138" s="30" t="s">
        <v>21</v>
      </c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1"/>
      <c r="V138" s="31"/>
      <c r="W138" s="31"/>
      <c r="X138" s="31"/>
      <c r="Y138" s="34" t="s">
        <v>107</v>
      </c>
      <c r="Z138" s="20">
        <f>SUM(Z139,Z148)</f>
        <v>254998</v>
      </c>
      <c r="AA138" s="33"/>
      <c r="AB138" s="33"/>
      <c r="AC138" s="33"/>
      <c r="AD138" s="33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33">
        <v>450000</v>
      </c>
      <c r="AP138" s="33"/>
      <c r="AQ138" s="33"/>
      <c r="AR138" s="33"/>
      <c r="AS138" s="33"/>
      <c r="AT138" s="33">
        <v>390000</v>
      </c>
      <c r="AU138" s="33"/>
      <c r="AV138" s="33"/>
      <c r="AW138" s="33"/>
      <c r="AX138" s="33"/>
      <c r="AY138" s="34" t="s">
        <v>107</v>
      </c>
      <c r="AZ138" s="20">
        <f>SUM(AZ139,AZ148)</f>
        <v>235780.72</v>
      </c>
      <c r="BA138" s="15">
        <f>PRODUCT(AZ138,1/Z138,100)</f>
        <v>92.463752656883585</v>
      </c>
    </row>
    <row r="139" spans="1:53" s="46" customFormat="1" ht="66.95" customHeight="1" x14ac:dyDescent="0.25">
      <c r="A139" s="4" t="s">
        <v>108</v>
      </c>
      <c r="B139" s="30" t="s">
        <v>18</v>
      </c>
      <c r="C139" s="30" t="s">
        <v>104</v>
      </c>
      <c r="D139" s="30" t="s">
        <v>109</v>
      </c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1"/>
      <c r="V139" s="31"/>
      <c r="W139" s="31"/>
      <c r="X139" s="31"/>
      <c r="Y139" s="34" t="s">
        <v>108</v>
      </c>
      <c r="Z139" s="20">
        <f>SUM(Z140)</f>
        <v>55000</v>
      </c>
      <c r="AA139" s="33"/>
      <c r="AB139" s="33"/>
      <c r="AC139" s="33"/>
      <c r="AD139" s="33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33">
        <v>50000</v>
      </c>
      <c r="AP139" s="33"/>
      <c r="AQ139" s="33"/>
      <c r="AR139" s="33"/>
      <c r="AS139" s="33"/>
      <c r="AT139" s="33">
        <v>50000</v>
      </c>
      <c r="AU139" s="33"/>
      <c r="AV139" s="33"/>
      <c r="AW139" s="33"/>
      <c r="AX139" s="33"/>
      <c r="AY139" s="34" t="s">
        <v>108</v>
      </c>
      <c r="AZ139" s="20">
        <f>SUM(AZ140)</f>
        <v>36000</v>
      </c>
      <c r="BA139" s="15">
        <f t="shared" si="7"/>
        <v>65.454545454545453</v>
      </c>
    </row>
    <row r="140" spans="1:53" ht="66" customHeight="1" x14ac:dyDescent="0.25">
      <c r="A140" s="5" t="s">
        <v>110</v>
      </c>
      <c r="B140" s="35" t="s">
        <v>18</v>
      </c>
      <c r="C140" s="35" t="s">
        <v>104</v>
      </c>
      <c r="D140" s="35" t="s">
        <v>109</v>
      </c>
      <c r="E140" s="35" t="s">
        <v>111</v>
      </c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6"/>
      <c r="V140" s="36"/>
      <c r="W140" s="36"/>
      <c r="X140" s="36"/>
      <c r="Y140" s="37" t="s">
        <v>110</v>
      </c>
      <c r="Z140" s="18">
        <f>SUM(Z141)</f>
        <v>55000</v>
      </c>
      <c r="AA140" s="39"/>
      <c r="AB140" s="39"/>
      <c r="AC140" s="39"/>
      <c r="AD140" s="3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39">
        <v>50000</v>
      </c>
      <c r="AP140" s="39"/>
      <c r="AQ140" s="39"/>
      <c r="AR140" s="39"/>
      <c r="AS140" s="39"/>
      <c r="AT140" s="39">
        <v>50000</v>
      </c>
      <c r="AU140" s="39"/>
      <c r="AV140" s="39"/>
      <c r="AW140" s="39"/>
      <c r="AX140" s="39"/>
      <c r="AY140" s="37" t="s">
        <v>110</v>
      </c>
      <c r="AZ140" s="18">
        <f>SUM(AZ141)</f>
        <v>36000</v>
      </c>
      <c r="BA140" s="15">
        <f t="shared" si="7"/>
        <v>65.454545454545453</v>
      </c>
    </row>
    <row r="141" spans="1:53" ht="50.1" customHeight="1" x14ac:dyDescent="0.25">
      <c r="A141" s="5" t="s">
        <v>112</v>
      </c>
      <c r="B141" s="35" t="s">
        <v>18</v>
      </c>
      <c r="C141" s="35" t="s">
        <v>104</v>
      </c>
      <c r="D141" s="35" t="s">
        <v>109</v>
      </c>
      <c r="E141" s="35" t="s">
        <v>113</v>
      </c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6"/>
      <c r="V141" s="36"/>
      <c r="W141" s="36"/>
      <c r="X141" s="36"/>
      <c r="Y141" s="37" t="s">
        <v>112</v>
      </c>
      <c r="Z141" s="19">
        <f>SUM(Z142)</f>
        <v>55000</v>
      </c>
      <c r="AA141" s="39"/>
      <c r="AB141" s="39"/>
      <c r="AC141" s="39"/>
      <c r="AD141" s="3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39">
        <v>50000</v>
      </c>
      <c r="AP141" s="39"/>
      <c r="AQ141" s="39"/>
      <c r="AR141" s="39"/>
      <c r="AS141" s="39"/>
      <c r="AT141" s="39">
        <v>50000</v>
      </c>
      <c r="AU141" s="39"/>
      <c r="AV141" s="39"/>
      <c r="AW141" s="39"/>
      <c r="AX141" s="39"/>
      <c r="AY141" s="37" t="s">
        <v>112</v>
      </c>
      <c r="AZ141" s="19">
        <f>SUM(AZ142)</f>
        <v>36000</v>
      </c>
      <c r="BA141" s="15">
        <f t="shared" si="7"/>
        <v>65.454545454545453</v>
      </c>
    </row>
    <row r="142" spans="1:53" ht="50.1" customHeight="1" x14ac:dyDescent="0.25">
      <c r="A142" s="5" t="s">
        <v>114</v>
      </c>
      <c r="B142" s="35" t="s">
        <v>18</v>
      </c>
      <c r="C142" s="35" t="s">
        <v>104</v>
      </c>
      <c r="D142" s="35" t="s">
        <v>109</v>
      </c>
      <c r="E142" s="35" t="s">
        <v>115</v>
      </c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6"/>
      <c r="V142" s="36"/>
      <c r="W142" s="36"/>
      <c r="X142" s="36"/>
      <c r="Y142" s="37" t="s">
        <v>114</v>
      </c>
      <c r="Z142" s="28">
        <f t="shared" ref="Z142:Z144" si="9">SUM(Z143)</f>
        <v>55000</v>
      </c>
      <c r="AA142" s="39"/>
      <c r="AB142" s="39"/>
      <c r="AC142" s="39"/>
      <c r="AD142" s="3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39">
        <v>50000</v>
      </c>
      <c r="AP142" s="39"/>
      <c r="AQ142" s="39"/>
      <c r="AR142" s="39"/>
      <c r="AS142" s="39"/>
      <c r="AT142" s="39">
        <v>50000</v>
      </c>
      <c r="AU142" s="39"/>
      <c r="AV142" s="39"/>
      <c r="AW142" s="39"/>
      <c r="AX142" s="39"/>
      <c r="AY142" s="37" t="s">
        <v>114</v>
      </c>
      <c r="AZ142" s="28">
        <f t="shared" ref="AZ142:AZ144" si="10">SUM(AZ143)</f>
        <v>36000</v>
      </c>
      <c r="BA142" s="15">
        <f t="shared" si="7"/>
        <v>65.454545454545453</v>
      </c>
    </row>
    <row r="143" spans="1:53" ht="66.95" customHeight="1" x14ac:dyDescent="0.25">
      <c r="A143" s="5" t="s">
        <v>116</v>
      </c>
      <c r="B143" s="35" t="s">
        <v>18</v>
      </c>
      <c r="C143" s="35" t="s">
        <v>104</v>
      </c>
      <c r="D143" s="35" t="s">
        <v>109</v>
      </c>
      <c r="E143" s="35" t="s">
        <v>117</v>
      </c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6"/>
      <c r="V143" s="36"/>
      <c r="W143" s="36"/>
      <c r="X143" s="36"/>
      <c r="Y143" s="37" t="s">
        <v>116</v>
      </c>
      <c r="Z143" s="18">
        <f t="shared" si="9"/>
        <v>55000</v>
      </c>
      <c r="AA143" s="39"/>
      <c r="AB143" s="39"/>
      <c r="AC143" s="39"/>
      <c r="AD143" s="3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39">
        <v>50000</v>
      </c>
      <c r="AP143" s="39"/>
      <c r="AQ143" s="39"/>
      <c r="AR143" s="39"/>
      <c r="AS143" s="39"/>
      <c r="AT143" s="39">
        <v>50000</v>
      </c>
      <c r="AU143" s="39"/>
      <c r="AV143" s="39"/>
      <c r="AW143" s="39"/>
      <c r="AX143" s="39"/>
      <c r="AY143" s="37" t="s">
        <v>116</v>
      </c>
      <c r="AZ143" s="18">
        <f t="shared" si="10"/>
        <v>36000</v>
      </c>
      <c r="BA143" s="15">
        <f t="shared" si="7"/>
        <v>65.454545454545453</v>
      </c>
    </row>
    <row r="144" spans="1:53" ht="50.1" customHeight="1" x14ac:dyDescent="0.25">
      <c r="A144" s="6" t="s">
        <v>40</v>
      </c>
      <c r="B144" s="40" t="s">
        <v>18</v>
      </c>
      <c r="C144" s="40" t="s">
        <v>104</v>
      </c>
      <c r="D144" s="40" t="s">
        <v>109</v>
      </c>
      <c r="E144" s="40" t="s">
        <v>117</v>
      </c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 t="s">
        <v>41</v>
      </c>
      <c r="U144" s="41"/>
      <c r="V144" s="41"/>
      <c r="W144" s="41"/>
      <c r="X144" s="41"/>
      <c r="Y144" s="42" t="s">
        <v>40</v>
      </c>
      <c r="Z144" s="18">
        <f t="shared" si="9"/>
        <v>55000</v>
      </c>
      <c r="AA144" s="44"/>
      <c r="AB144" s="44"/>
      <c r="AC144" s="44"/>
      <c r="AD144" s="44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44">
        <v>50000</v>
      </c>
      <c r="AP144" s="44"/>
      <c r="AQ144" s="44"/>
      <c r="AR144" s="44"/>
      <c r="AS144" s="44"/>
      <c r="AT144" s="44">
        <v>50000</v>
      </c>
      <c r="AU144" s="44"/>
      <c r="AV144" s="44"/>
      <c r="AW144" s="44"/>
      <c r="AX144" s="44"/>
      <c r="AY144" s="42" t="s">
        <v>40</v>
      </c>
      <c r="AZ144" s="18">
        <f t="shared" si="10"/>
        <v>36000</v>
      </c>
      <c r="BA144" s="15">
        <f t="shared" si="7"/>
        <v>65.454545454545453</v>
      </c>
    </row>
    <row r="145" spans="1:53" ht="55.5" customHeight="1" x14ac:dyDescent="0.25">
      <c r="A145" s="6" t="s">
        <v>42</v>
      </c>
      <c r="B145" s="40" t="s">
        <v>18</v>
      </c>
      <c r="C145" s="40" t="s">
        <v>104</v>
      </c>
      <c r="D145" s="40" t="s">
        <v>109</v>
      </c>
      <c r="E145" s="40" t="s">
        <v>117</v>
      </c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 t="s">
        <v>43</v>
      </c>
      <c r="U145" s="41"/>
      <c r="V145" s="41"/>
      <c r="W145" s="41"/>
      <c r="X145" s="41"/>
      <c r="Y145" s="42" t="s">
        <v>42</v>
      </c>
      <c r="Z145" s="18">
        <f>SUM(Z146:Z147)</f>
        <v>55000</v>
      </c>
      <c r="AA145" s="44"/>
      <c r="AB145" s="44"/>
      <c r="AC145" s="44"/>
      <c r="AD145" s="44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44">
        <v>50000</v>
      </c>
      <c r="AP145" s="44"/>
      <c r="AQ145" s="44"/>
      <c r="AR145" s="44"/>
      <c r="AS145" s="44"/>
      <c r="AT145" s="44">
        <v>50000</v>
      </c>
      <c r="AU145" s="44"/>
      <c r="AV145" s="44"/>
      <c r="AW145" s="44"/>
      <c r="AX145" s="44"/>
      <c r="AY145" s="42" t="s">
        <v>42</v>
      </c>
      <c r="AZ145" s="18">
        <f>SUM(AZ146:AZ147)</f>
        <v>36000</v>
      </c>
      <c r="BA145" s="15">
        <f t="shared" si="7"/>
        <v>65.454545454545453</v>
      </c>
    </row>
    <row r="146" spans="1:53" ht="23.25" customHeight="1" x14ac:dyDescent="0.25">
      <c r="A146" s="6" t="s">
        <v>47</v>
      </c>
      <c r="B146" s="40" t="s">
        <v>18</v>
      </c>
      <c r="C146" s="40" t="s">
        <v>104</v>
      </c>
      <c r="D146" s="40" t="s">
        <v>109</v>
      </c>
      <c r="E146" s="40" t="s">
        <v>117</v>
      </c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 t="s">
        <v>268</v>
      </c>
      <c r="U146" s="41" t="s">
        <v>280</v>
      </c>
      <c r="V146" s="41"/>
      <c r="W146" s="41"/>
      <c r="X146" s="41"/>
      <c r="Y146" s="42" t="s">
        <v>47</v>
      </c>
      <c r="Z146" s="43">
        <v>40000</v>
      </c>
      <c r="AA146" s="44"/>
      <c r="AB146" s="44"/>
      <c r="AC146" s="44"/>
      <c r="AD146" s="44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44"/>
      <c r="AP146" s="44"/>
      <c r="AQ146" s="44"/>
      <c r="AR146" s="44"/>
      <c r="AS146" s="44"/>
      <c r="AT146" s="44"/>
      <c r="AU146" s="44"/>
      <c r="AV146" s="44"/>
      <c r="AW146" s="44"/>
      <c r="AX146" s="44"/>
      <c r="AY146" s="42" t="s">
        <v>47</v>
      </c>
      <c r="AZ146" s="18">
        <v>36000</v>
      </c>
      <c r="BA146" s="15">
        <f t="shared" si="7"/>
        <v>90</v>
      </c>
    </row>
    <row r="147" spans="1:53" ht="33.4" customHeight="1" x14ac:dyDescent="0.25">
      <c r="A147" s="6" t="s">
        <v>51</v>
      </c>
      <c r="B147" s="40" t="s">
        <v>18</v>
      </c>
      <c r="C147" s="40" t="s">
        <v>104</v>
      </c>
      <c r="D147" s="40" t="s">
        <v>109</v>
      </c>
      <c r="E147" s="40" t="s">
        <v>117</v>
      </c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 t="s">
        <v>268</v>
      </c>
      <c r="U147" s="41" t="s">
        <v>291</v>
      </c>
      <c r="V147" s="41"/>
      <c r="W147" s="41"/>
      <c r="X147" s="41"/>
      <c r="Y147" s="42" t="s">
        <v>51</v>
      </c>
      <c r="Z147" s="43">
        <v>15000</v>
      </c>
      <c r="AA147" s="44"/>
      <c r="AB147" s="44"/>
      <c r="AC147" s="44"/>
      <c r="AD147" s="44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44">
        <v>50000</v>
      </c>
      <c r="AP147" s="44"/>
      <c r="AQ147" s="44"/>
      <c r="AR147" s="44"/>
      <c r="AS147" s="44"/>
      <c r="AT147" s="44">
        <v>50000</v>
      </c>
      <c r="AU147" s="44"/>
      <c r="AV147" s="44"/>
      <c r="AW147" s="44"/>
      <c r="AX147" s="44"/>
      <c r="AY147" s="42" t="s">
        <v>51</v>
      </c>
      <c r="AZ147" s="18">
        <v>0</v>
      </c>
      <c r="BA147" s="15">
        <f>PRODUCT(AZ147,1/Z147,100)</f>
        <v>0</v>
      </c>
    </row>
    <row r="148" spans="1:53" s="46" customFormat="1" ht="25.5" customHeight="1" x14ac:dyDescent="0.25">
      <c r="A148" s="4" t="s">
        <v>118</v>
      </c>
      <c r="B148" s="30" t="s">
        <v>18</v>
      </c>
      <c r="C148" s="30" t="s">
        <v>104</v>
      </c>
      <c r="D148" s="30" t="s">
        <v>119</v>
      </c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1"/>
      <c r="V148" s="31"/>
      <c r="W148" s="31"/>
      <c r="X148" s="31"/>
      <c r="Y148" s="34" t="s">
        <v>118</v>
      </c>
      <c r="Z148" s="45">
        <v>199998</v>
      </c>
      <c r="AA148" s="33"/>
      <c r="AB148" s="33"/>
      <c r="AC148" s="33"/>
      <c r="AD148" s="33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33">
        <v>400000</v>
      </c>
      <c r="AP148" s="33"/>
      <c r="AQ148" s="33"/>
      <c r="AR148" s="33"/>
      <c r="AS148" s="33"/>
      <c r="AT148" s="33">
        <v>340000</v>
      </c>
      <c r="AU148" s="33"/>
      <c r="AV148" s="33"/>
      <c r="AW148" s="33"/>
      <c r="AX148" s="33"/>
      <c r="AY148" s="34" t="s">
        <v>118</v>
      </c>
      <c r="AZ148" s="20">
        <f>SUM(AZ149)</f>
        <v>199780.72</v>
      </c>
      <c r="BA148" s="15">
        <f t="shared" si="7"/>
        <v>99.89135891358913</v>
      </c>
    </row>
    <row r="149" spans="1:53" ht="69.75" customHeight="1" x14ac:dyDescent="0.25">
      <c r="A149" s="5" t="s">
        <v>110</v>
      </c>
      <c r="B149" s="35" t="s">
        <v>18</v>
      </c>
      <c r="C149" s="35" t="s">
        <v>104</v>
      </c>
      <c r="D149" s="35" t="s">
        <v>119</v>
      </c>
      <c r="E149" s="35" t="s">
        <v>111</v>
      </c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6"/>
      <c r="V149" s="36"/>
      <c r="W149" s="36"/>
      <c r="X149" s="36"/>
      <c r="Y149" s="37" t="s">
        <v>110</v>
      </c>
      <c r="Z149" s="22">
        <f>SUM(Z150)</f>
        <v>199998</v>
      </c>
      <c r="AA149" s="39"/>
      <c r="AB149" s="39"/>
      <c r="AC149" s="39"/>
      <c r="AD149" s="3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39">
        <v>400000</v>
      </c>
      <c r="AP149" s="39"/>
      <c r="AQ149" s="39"/>
      <c r="AR149" s="39"/>
      <c r="AS149" s="39"/>
      <c r="AT149" s="39">
        <v>340000</v>
      </c>
      <c r="AU149" s="39"/>
      <c r="AV149" s="39"/>
      <c r="AW149" s="39"/>
      <c r="AX149" s="39"/>
      <c r="AY149" s="37" t="s">
        <v>110</v>
      </c>
      <c r="AZ149" s="22">
        <f>SUM(AZ150)</f>
        <v>199780.72</v>
      </c>
      <c r="BA149" s="15">
        <f t="shared" si="7"/>
        <v>99.89135891358913</v>
      </c>
    </row>
    <row r="150" spans="1:53" ht="50.1" customHeight="1" x14ac:dyDescent="0.25">
      <c r="A150" s="5" t="s">
        <v>112</v>
      </c>
      <c r="B150" s="35" t="s">
        <v>18</v>
      </c>
      <c r="C150" s="35" t="s">
        <v>104</v>
      </c>
      <c r="D150" s="35" t="s">
        <v>119</v>
      </c>
      <c r="E150" s="35" t="s">
        <v>113</v>
      </c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6"/>
      <c r="V150" s="36"/>
      <c r="W150" s="36"/>
      <c r="X150" s="36"/>
      <c r="Y150" s="37" t="s">
        <v>112</v>
      </c>
      <c r="Z150" s="22">
        <f>SUM(Z151)</f>
        <v>199998</v>
      </c>
      <c r="AA150" s="39"/>
      <c r="AB150" s="39"/>
      <c r="AC150" s="39"/>
      <c r="AD150" s="3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39">
        <v>400000</v>
      </c>
      <c r="AP150" s="39"/>
      <c r="AQ150" s="39"/>
      <c r="AR150" s="39"/>
      <c r="AS150" s="39"/>
      <c r="AT150" s="39">
        <v>340000</v>
      </c>
      <c r="AU150" s="39"/>
      <c r="AV150" s="39"/>
      <c r="AW150" s="39"/>
      <c r="AX150" s="39"/>
      <c r="AY150" s="37" t="s">
        <v>112</v>
      </c>
      <c r="AZ150" s="22">
        <f>SUM(AZ151)</f>
        <v>199780.72</v>
      </c>
      <c r="BA150" s="15">
        <f t="shared" si="7"/>
        <v>99.89135891358913</v>
      </c>
    </row>
    <row r="151" spans="1:53" ht="50.1" customHeight="1" x14ac:dyDescent="0.25">
      <c r="A151" s="5" t="s">
        <v>120</v>
      </c>
      <c r="B151" s="35" t="s">
        <v>18</v>
      </c>
      <c r="C151" s="35" t="s">
        <v>104</v>
      </c>
      <c r="D151" s="35" t="s">
        <v>119</v>
      </c>
      <c r="E151" s="35" t="s">
        <v>121</v>
      </c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6"/>
      <c r="V151" s="36"/>
      <c r="W151" s="36"/>
      <c r="X151" s="36"/>
      <c r="Y151" s="37" t="s">
        <v>120</v>
      </c>
      <c r="Z151" s="22">
        <f t="shared" ref="Z151" si="11">SUM(Z152)</f>
        <v>199998</v>
      </c>
      <c r="AA151" s="39"/>
      <c r="AB151" s="39"/>
      <c r="AC151" s="39"/>
      <c r="AD151" s="3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39">
        <v>400000</v>
      </c>
      <c r="AP151" s="39"/>
      <c r="AQ151" s="39"/>
      <c r="AR151" s="39"/>
      <c r="AS151" s="39"/>
      <c r="AT151" s="39">
        <v>340000</v>
      </c>
      <c r="AU151" s="39"/>
      <c r="AV151" s="39"/>
      <c r="AW151" s="39"/>
      <c r="AX151" s="39"/>
      <c r="AY151" s="37" t="s">
        <v>120</v>
      </c>
      <c r="AZ151" s="22">
        <f t="shared" ref="AZ151" si="12">SUM(AZ152)</f>
        <v>199780.72</v>
      </c>
      <c r="BA151" s="15">
        <f t="shared" si="7"/>
        <v>99.89135891358913</v>
      </c>
    </row>
    <row r="152" spans="1:53" ht="46.5" customHeight="1" x14ac:dyDescent="0.25">
      <c r="A152" s="5" t="s">
        <v>122</v>
      </c>
      <c r="B152" s="35" t="s">
        <v>18</v>
      </c>
      <c r="C152" s="35" t="s">
        <v>104</v>
      </c>
      <c r="D152" s="35" t="s">
        <v>119</v>
      </c>
      <c r="E152" s="35" t="s">
        <v>123</v>
      </c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6"/>
      <c r="V152" s="36"/>
      <c r="W152" s="36"/>
      <c r="X152" s="36"/>
      <c r="Y152" s="37" t="s">
        <v>122</v>
      </c>
      <c r="Z152" s="28">
        <f>SUM(Z153)</f>
        <v>199998</v>
      </c>
      <c r="AA152" s="39"/>
      <c r="AB152" s="39"/>
      <c r="AC152" s="39"/>
      <c r="AD152" s="3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39">
        <v>400000</v>
      </c>
      <c r="AP152" s="39"/>
      <c r="AQ152" s="39"/>
      <c r="AR152" s="39"/>
      <c r="AS152" s="39"/>
      <c r="AT152" s="39">
        <v>340000</v>
      </c>
      <c r="AU152" s="39"/>
      <c r="AV152" s="39"/>
      <c r="AW152" s="39"/>
      <c r="AX152" s="39"/>
      <c r="AY152" s="37" t="s">
        <v>122</v>
      </c>
      <c r="AZ152" s="28">
        <f>SUM(AZ153)</f>
        <v>199780.72</v>
      </c>
      <c r="BA152" s="15">
        <f t="shared" si="7"/>
        <v>99.89135891358913</v>
      </c>
    </row>
    <row r="153" spans="1:53" ht="50.1" customHeight="1" x14ac:dyDescent="0.25">
      <c r="A153" s="6" t="s">
        <v>40</v>
      </c>
      <c r="B153" s="40" t="s">
        <v>18</v>
      </c>
      <c r="C153" s="40" t="s">
        <v>104</v>
      </c>
      <c r="D153" s="40" t="s">
        <v>119</v>
      </c>
      <c r="E153" s="40" t="s">
        <v>123</v>
      </c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 t="s">
        <v>41</v>
      </c>
      <c r="U153" s="41"/>
      <c r="V153" s="41"/>
      <c r="W153" s="41"/>
      <c r="X153" s="41"/>
      <c r="Y153" s="42" t="s">
        <v>40</v>
      </c>
      <c r="Z153" s="18">
        <f>SUM(Z154)</f>
        <v>199998</v>
      </c>
      <c r="AA153" s="44"/>
      <c r="AB153" s="44"/>
      <c r="AC153" s="44"/>
      <c r="AD153" s="44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44">
        <v>400000</v>
      </c>
      <c r="AP153" s="44"/>
      <c r="AQ153" s="44"/>
      <c r="AR153" s="44"/>
      <c r="AS153" s="44"/>
      <c r="AT153" s="44">
        <v>340000</v>
      </c>
      <c r="AU153" s="44"/>
      <c r="AV153" s="44"/>
      <c r="AW153" s="44"/>
      <c r="AX153" s="44"/>
      <c r="AY153" s="42" t="s">
        <v>40</v>
      </c>
      <c r="AZ153" s="18">
        <f>SUM(AZ154)</f>
        <v>199780.72</v>
      </c>
      <c r="BA153" s="15">
        <f t="shared" si="7"/>
        <v>99.89135891358913</v>
      </c>
    </row>
    <row r="154" spans="1:53" ht="66.95" customHeight="1" x14ac:dyDescent="0.25">
      <c r="A154" s="6" t="s">
        <v>42</v>
      </c>
      <c r="B154" s="40" t="s">
        <v>18</v>
      </c>
      <c r="C154" s="40" t="s">
        <v>104</v>
      </c>
      <c r="D154" s="40" t="s">
        <v>119</v>
      </c>
      <c r="E154" s="40" t="s">
        <v>123</v>
      </c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 t="s">
        <v>43</v>
      </c>
      <c r="U154" s="41"/>
      <c r="V154" s="41"/>
      <c r="W154" s="41"/>
      <c r="X154" s="41"/>
      <c r="Y154" s="42" t="s">
        <v>42</v>
      </c>
      <c r="Z154" s="18">
        <f>SUM(Z155:Z157)</f>
        <v>199998</v>
      </c>
      <c r="AA154" s="44"/>
      <c r="AB154" s="44"/>
      <c r="AC154" s="44"/>
      <c r="AD154" s="44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44">
        <v>400000</v>
      </c>
      <c r="AP154" s="44"/>
      <c r="AQ154" s="44"/>
      <c r="AR154" s="44"/>
      <c r="AS154" s="44"/>
      <c r="AT154" s="44">
        <v>340000</v>
      </c>
      <c r="AU154" s="44"/>
      <c r="AV154" s="44"/>
      <c r="AW154" s="44"/>
      <c r="AX154" s="44"/>
      <c r="AY154" s="42" t="s">
        <v>42</v>
      </c>
      <c r="AZ154" s="18">
        <f>SUM(AZ155:AZ157)</f>
        <v>199780.72</v>
      </c>
      <c r="BA154" s="15">
        <f t="shared" si="7"/>
        <v>99.89135891358913</v>
      </c>
    </row>
    <row r="155" spans="1:53" ht="33.4" customHeight="1" x14ac:dyDescent="0.25">
      <c r="A155" s="6" t="s">
        <v>46</v>
      </c>
      <c r="B155" s="40" t="s">
        <v>18</v>
      </c>
      <c r="C155" s="40" t="s">
        <v>104</v>
      </c>
      <c r="D155" s="40" t="s">
        <v>119</v>
      </c>
      <c r="E155" s="40" t="s">
        <v>123</v>
      </c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 t="s">
        <v>268</v>
      </c>
      <c r="U155" s="41" t="s">
        <v>290</v>
      </c>
      <c r="V155" s="41"/>
      <c r="W155" s="41"/>
      <c r="X155" s="41"/>
      <c r="Y155" s="42" t="s">
        <v>46</v>
      </c>
      <c r="Z155" s="43">
        <v>45000</v>
      </c>
      <c r="AA155" s="44"/>
      <c r="AB155" s="44"/>
      <c r="AC155" s="44"/>
      <c r="AD155" s="44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44">
        <v>80000</v>
      </c>
      <c r="AP155" s="44"/>
      <c r="AQ155" s="44"/>
      <c r="AR155" s="44"/>
      <c r="AS155" s="44"/>
      <c r="AT155" s="44">
        <v>80000</v>
      </c>
      <c r="AU155" s="44"/>
      <c r="AV155" s="44"/>
      <c r="AW155" s="44"/>
      <c r="AX155" s="44"/>
      <c r="AY155" s="42" t="s">
        <v>46</v>
      </c>
      <c r="AZ155" s="18">
        <v>45000</v>
      </c>
      <c r="BA155" s="15">
        <f t="shared" si="7"/>
        <v>100</v>
      </c>
    </row>
    <row r="156" spans="1:53" ht="22.5" customHeight="1" x14ac:dyDescent="0.25">
      <c r="A156" s="6" t="s">
        <v>50</v>
      </c>
      <c r="B156" s="40" t="s">
        <v>18</v>
      </c>
      <c r="C156" s="40" t="s">
        <v>104</v>
      </c>
      <c r="D156" s="40" t="s">
        <v>119</v>
      </c>
      <c r="E156" s="40" t="s">
        <v>123</v>
      </c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 t="s">
        <v>268</v>
      </c>
      <c r="U156" s="41" t="s">
        <v>278</v>
      </c>
      <c r="V156" s="41"/>
      <c r="W156" s="41"/>
      <c r="X156" s="41"/>
      <c r="Y156" s="42" t="s">
        <v>50</v>
      </c>
      <c r="Z156" s="43">
        <v>152810</v>
      </c>
      <c r="AA156" s="44"/>
      <c r="AB156" s="44"/>
      <c r="AC156" s="44"/>
      <c r="AD156" s="44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44">
        <v>300000</v>
      </c>
      <c r="AP156" s="44"/>
      <c r="AQ156" s="44"/>
      <c r="AR156" s="44"/>
      <c r="AS156" s="44"/>
      <c r="AT156" s="44">
        <v>240000</v>
      </c>
      <c r="AU156" s="44"/>
      <c r="AV156" s="44"/>
      <c r="AW156" s="44"/>
      <c r="AX156" s="44"/>
      <c r="AY156" s="42" t="s">
        <v>50</v>
      </c>
      <c r="AZ156" s="18">
        <v>152800.72</v>
      </c>
      <c r="BA156" s="15">
        <f t="shared" si="7"/>
        <v>99.993927099011842</v>
      </c>
    </row>
    <row r="157" spans="1:53" ht="33.4" customHeight="1" x14ac:dyDescent="0.25">
      <c r="A157" s="6" t="s">
        <v>51</v>
      </c>
      <c r="B157" s="40" t="s">
        <v>18</v>
      </c>
      <c r="C157" s="40" t="s">
        <v>104</v>
      </c>
      <c r="D157" s="40" t="s">
        <v>119</v>
      </c>
      <c r="E157" s="40" t="s">
        <v>123</v>
      </c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 t="s">
        <v>268</v>
      </c>
      <c r="U157" s="41" t="s">
        <v>291</v>
      </c>
      <c r="V157" s="41"/>
      <c r="W157" s="41"/>
      <c r="X157" s="41"/>
      <c r="Y157" s="42" t="s">
        <v>51</v>
      </c>
      <c r="Z157" s="43">
        <v>2188</v>
      </c>
      <c r="AA157" s="44"/>
      <c r="AB157" s="44"/>
      <c r="AC157" s="44"/>
      <c r="AD157" s="44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44">
        <v>20000</v>
      </c>
      <c r="AP157" s="44"/>
      <c r="AQ157" s="44"/>
      <c r="AR157" s="44"/>
      <c r="AS157" s="44"/>
      <c r="AT157" s="44">
        <v>20000</v>
      </c>
      <c r="AU157" s="44"/>
      <c r="AV157" s="44"/>
      <c r="AW157" s="44"/>
      <c r="AX157" s="44"/>
      <c r="AY157" s="42" t="s">
        <v>51</v>
      </c>
      <c r="AZ157" s="18">
        <v>1980</v>
      </c>
      <c r="BA157" s="15">
        <f t="shared" si="7"/>
        <v>90.493601462522861</v>
      </c>
    </row>
    <row r="158" spans="1:53" ht="16.7" customHeight="1" x14ac:dyDescent="0.25">
      <c r="A158" s="4" t="s">
        <v>124</v>
      </c>
      <c r="B158" s="30" t="s">
        <v>18</v>
      </c>
      <c r="C158" s="30" t="s">
        <v>23</v>
      </c>
      <c r="D158" s="30" t="s">
        <v>21</v>
      </c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1"/>
      <c r="V158" s="31"/>
      <c r="W158" s="31"/>
      <c r="X158" s="31"/>
      <c r="Y158" s="34" t="s">
        <v>124</v>
      </c>
      <c r="Z158" s="16">
        <f>SUM(Z159,Z189)</f>
        <v>19609854.949999999</v>
      </c>
      <c r="AA158" s="33"/>
      <c r="AB158" s="33">
        <v>16256850</v>
      </c>
      <c r="AC158" s="33"/>
      <c r="AD158" s="33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33">
        <v>2006100</v>
      </c>
      <c r="AP158" s="33"/>
      <c r="AQ158" s="33"/>
      <c r="AR158" s="33"/>
      <c r="AS158" s="33"/>
      <c r="AT158" s="33">
        <v>2017700</v>
      </c>
      <c r="AU158" s="33"/>
      <c r="AV158" s="33"/>
      <c r="AW158" s="33"/>
      <c r="AX158" s="33"/>
      <c r="AY158" s="34" t="s">
        <v>124</v>
      </c>
      <c r="AZ158" s="16">
        <f>SUM(AZ159,AZ189)</f>
        <v>19592403.73</v>
      </c>
      <c r="BA158" s="15">
        <f t="shared" si="7"/>
        <v>99.91100790880661</v>
      </c>
    </row>
    <row r="159" spans="1:53" ht="27.75" customHeight="1" x14ac:dyDescent="0.25">
      <c r="A159" s="4" t="s">
        <v>125</v>
      </c>
      <c r="B159" s="30" t="s">
        <v>18</v>
      </c>
      <c r="C159" s="30" t="s">
        <v>23</v>
      </c>
      <c r="D159" s="30" t="s">
        <v>109</v>
      </c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1"/>
      <c r="V159" s="31"/>
      <c r="W159" s="31"/>
      <c r="X159" s="31"/>
      <c r="Y159" s="34" t="s">
        <v>125</v>
      </c>
      <c r="Z159" s="16">
        <f>SUM(Z160)</f>
        <v>3932357.95</v>
      </c>
      <c r="AA159" s="33"/>
      <c r="AB159" s="33">
        <v>1873200</v>
      </c>
      <c r="AC159" s="33"/>
      <c r="AD159" s="33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33">
        <v>1756100</v>
      </c>
      <c r="AP159" s="33"/>
      <c r="AQ159" s="33"/>
      <c r="AR159" s="33"/>
      <c r="AS159" s="33"/>
      <c r="AT159" s="33">
        <v>1767700</v>
      </c>
      <c r="AU159" s="33"/>
      <c r="AV159" s="33"/>
      <c r="AW159" s="33"/>
      <c r="AX159" s="33"/>
      <c r="AY159" s="34" t="s">
        <v>125</v>
      </c>
      <c r="AZ159" s="16">
        <f>SUM(AZ160)</f>
        <v>3915378.73</v>
      </c>
      <c r="BA159" s="15">
        <f t="shared" si="7"/>
        <v>99.568217842427089</v>
      </c>
    </row>
    <row r="160" spans="1:53" ht="66.75" customHeight="1" x14ac:dyDescent="0.25">
      <c r="A160" s="5" t="s">
        <v>110</v>
      </c>
      <c r="B160" s="35" t="s">
        <v>18</v>
      </c>
      <c r="C160" s="35" t="s">
        <v>23</v>
      </c>
      <c r="D160" s="35" t="s">
        <v>109</v>
      </c>
      <c r="E160" s="35" t="s">
        <v>111</v>
      </c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6"/>
      <c r="V160" s="36"/>
      <c r="W160" s="36"/>
      <c r="X160" s="36"/>
      <c r="Y160" s="37" t="s">
        <v>110</v>
      </c>
      <c r="Z160" s="22">
        <f>SUM(Z161)</f>
        <v>3932357.95</v>
      </c>
      <c r="AA160" s="39"/>
      <c r="AB160" s="39">
        <v>1873200</v>
      </c>
      <c r="AC160" s="39"/>
      <c r="AD160" s="3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39">
        <v>1756100</v>
      </c>
      <c r="AP160" s="39"/>
      <c r="AQ160" s="39"/>
      <c r="AR160" s="39"/>
      <c r="AS160" s="39"/>
      <c r="AT160" s="39">
        <v>1767700</v>
      </c>
      <c r="AU160" s="39"/>
      <c r="AV160" s="39"/>
      <c r="AW160" s="39"/>
      <c r="AX160" s="39"/>
      <c r="AY160" s="37" t="s">
        <v>110</v>
      </c>
      <c r="AZ160" s="22">
        <f>SUM(AZ161)</f>
        <v>3915378.73</v>
      </c>
      <c r="BA160" s="15">
        <f t="shared" si="7"/>
        <v>99.568217842427089</v>
      </c>
    </row>
    <row r="161" spans="1:53" ht="61.5" customHeight="1" x14ac:dyDescent="0.25">
      <c r="A161" s="5" t="s">
        <v>126</v>
      </c>
      <c r="B161" s="35" t="s">
        <v>18</v>
      </c>
      <c r="C161" s="35" t="s">
        <v>23</v>
      </c>
      <c r="D161" s="35" t="s">
        <v>109</v>
      </c>
      <c r="E161" s="35" t="s">
        <v>127</v>
      </c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6"/>
      <c r="V161" s="36"/>
      <c r="W161" s="36"/>
      <c r="X161" s="36"/>
      <c r="Y161" s="37" t="s">
        <v>126</v>
      </c>
      <c r="Z161" s="15">
        <f>SUM(Z162,Z167,Z173,Z184,)</f>
        <v>3932357.95</v>
      </c>
      <c r="AA161" s="39"/>
      <c r="AB161" s="39">
        <v>1873200</v>
      </c>
      <c r="AC161" s="39"/>
      <c r="AD161" s="3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39">
        <v>1756100</v>
      </c>
      <c r="AP161" s="39"/>
      <c r="AQ161" s="39"/>
      <c r="AR161" s="39"/>
      <c r="AS161" s="39"/>
      <c r="AT161" s="39">
        <v>1767700</v>
      </c>
      <c r="AU161" s="39"/>
      <c r="AV161" s="39"/>
      <c r="AW161" s="39"/>
      <c r="AX161" s="39"/>
      <c r="AY161" s="37" t="s">
        <v>126</v>
      </c>
      <c r="AZ161" s="15">
        <f>SUM(AZ162,AZ167,AZ173,AZ184,)</f>
        <v>3915378.73</v>
      </c>
      <c r="BA161" s="15">
        <f t="shared" si="7"/>
        <v>99.568217842427089</v>
      </c>
    </row>
    <row r="162" spans="1:53" ht="38.25" customHeight="1" x14ac:dyDescent="0.25">
      <c r="A162" s="5" t="s">
        <v>128</v>
      </c>
      <c r="B162" s="35" t="s">
        <v>18</v>
      </c>
      <c r="C162" s="35" t="s">
        <v>23</v>
      </c>
      <c r="D162" s="35" t="s">
        <v>109</v>
      </c>
      <c r="E162" s="35" t="s">
        <v>129</v>
      </c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6"/>
      <c r="V162" s="36"/>
      <c r="W162" s="36"/>
      <c r="X162" s="36"/>
      <c r="Y162" s="37" t="s">
        <v>128</v>
      </c>
      <c r="Z162" s="19">
        <f>SUM(Z163)</f>
        <v>649913.56999999995</v>
      </c>
      <c r="AA162" s="39"/>
      <c r="AB162" s="39"/>
      <c r="AC162" s="39"/>
      <c r="AD162" s="3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39">
        <v>650000</v>
      </c>
      <c r="AP162" s="39"/>
      <c r="AQ162" s="39"/>
      <c r="AR162" s="39"/>
      <c r="AS162" s="39"/>
      <c r="AT162" s="39">
        <v>650000</v>
      </c>
      <c r="AU162" s="39"/>
      <c r="AV162" s="39"/>
      <c r="AW162" s="39"/>
      <c r="AX162" s="39"/>
      <c r="AY162" s="37" t="s">
        <v>128</v>
      </c>
      <c r="AZ162" s="19">
        <f>SUM(AZ163)</f>
        <v>632934.35</v>
      </c>
      <c r="BA162" s="15">
        <f>PRODUCT(AZ162,1/Z162,100)</f>
        <v>97.387464920912493</v>
      </c>
    </row>
    <row r="163" spans="1:53" ht="57.75" customHeight="1" x14ac:dyDescent="0.25">
      <c r="A163" s="5" t="s">
        <v>130</v>
      </c>
      <c r="B163" s="35" t="s">
        <v>18</v>
      </c>
      <c r="C163" s="35" t="s">
        <v>23</v>
      </c>
      <c r="D163" s="35" t="s">
        <v>109</v>
      </c>
      <c r="E163" s="35" t="s">
        <v>131</v>
      </c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6"/>
      <c r="V163" s="36"/>
      <c r="W163" s="36"/>
      <c r="X163" s="36"/>
      <c r="Y163" s="37" t="s">
        <v>130</v>
      </c>
      <c r="Z163" s="19">
        <f>SUM(Z164)</f>
        <v>649913.56999999995</v>
      </c>
      <c r="AA163" s="39"/>
      <c r="AB163" s="39"/>
      <c r="AC163" s="39"/>
      <c r="AD163" s="3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39">
        <v>350000</v>
      </c>
      <c r="AP163" s="39"/>
      <c r="AQ163" s="39"/>
      <c r="AR163" s="39"/>
      <c r="AS163" s="39"/>
      <c r="AT163" s="39">
        <v>350000</v>
      </c>
      <c r="AU163" s="39"/>
      <c r="AV163" s="39"/>
      <c r="AW163" s="39"/>
      <c r="AX163" s="39"/>
      <c r="AY163" s="37" t="s">
        <v>130</v>
      </c>
      <c r="AZ163" s="19">
        <f>SUM(AZ164)</f>
        <v>632934.35</v>
      </c>
      <c r="BA163" s="15">
        <f>PRODUCT(AZ163,1/Z163,100)</f>
        <v>97.387464920912493</v>
      </c>
    </row>
    <row r="164" spans="1:53" ht="50.1" customHeight="1" x14ac:dyDescent="0.25">
      <c r="A164" s="6" t="s">
        <v>40</v>
      </c>
      <c r="B164" s="40" t="s">
        <v>18</v>
      </c>
      <c r="C164" s="40" t="s">
        <v>23</v>
      </c>
      <c r="D164" s="40" t="s">
        <v>109</v>
      </c>
      <c r="E164" s="40" t="s">
        <v>131</v>
      </c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 t="s">
        <v>41</v>
      </c>
      <c r="U164" s="41"/>
      <c r="V164" s="41"/>
      <c r="W164" s="41"/>
      <c r="X164" s="41"/>
      <c r="Y164" s="42" t="s">
        <v>40</v>
      </c>
      <c r="Z164" s="19">
        <f>SUM(Z165)</f>
        <v>649913.56999999995</v>
      </c>
      <c r="AA164" s="44"/>
      <c r="AB164" s="44"/>
      <c r="AC164" s="44"/>
      <c r="AD164" s="44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44">
        <v>350000</v>
      </c>
      <c r="AP164" s="44"/>
      <c r="AQ164" s="44"/>
      <c r="AR164" s="44"/>
      <c r="AS164" s="44"/>
      <c r="AT164" s="44">
        <v>350000</v>
      </c>
      <c r="AU164" s="44"/>
      <c r="AV164" s="44"/>
      <c r="AW164" s="44"/>
      <c r="AX164" s="44"/>
      <c r="AY164" s="42" t="s">
        <v>40</v>
      </c>
      <c r="AZ164" s="19">
        <f>SUM(AZ165)</f>
        <v>632934.35</v>
      </c>
      <c r="BA164" s="15">
        <f t="shared" ref="BA164:BA230" si="13">PRODUCT(AZ164,1/Z164,100)</f>
        <v>97.387464920912493</v>
      </c>
    </row>
    <row r="165" spans="1:53" ht="55.5" customHeight="1" x14ac:dyDescent="0.25">
      <c r="A165" s="6" t="s">
        <v>42</v>
      </c>
      <c r="B165" s="40" t="s">
        <v>18</v>
      </c>
      <c r="C165" s="40" t="s">
        <v>23</v>
      </c>
      <c r="D165" s="40" t="s">
        <v>109</v>
      </c>
      <c r="E165" s="40" t="s">
        <v>131</v>
      </c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 t="s">
        <v>43</v>
      </c>
      <c r="U165" s="41"/>
      <c r="V165" s="41"/>
      <c r="W165" s="41"/>
      <c r="X165" s="41"/>
      <c r="Y165" s="42" t="s">
        <v>42</v>
      </c>
      <c r="Z165" s="19">
        <f>SUM(Z166)</f>
        <v>649913.56999999995</v>
      </c>
      <c r="AA165" s="44"/>
      <c r="AB165" s="44"/>
      <c r="AC165" s="44"/>
      <c r="AD165" s="44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44">
        <v>350000</v>
      </c>
      <c r="AP165" s="44"/>
      <c r="AQ165" s="44"/>
      <c r="AR165" s="44"/>
      <c r="AS165" s="44"/>
      <c r="AT165" s="44">
        <v>350000</v>
      </c>
      <c r="AU165" s="44"/>
      <c r="AV165" s="44"/>
      <c r="AW165" s="44"/>
      <c r="AX165" s="44"/>
      <c r="AY165" s="42" t="s">
        <v>42</v>
      </c>
      <c r="AZ165" s="19">
        <f>SUM(AZ166)</f>
        <v>632934.35</v>
      </c>
      <c r="BA165" s="15">
        <f t="shared" si="13"/>
        <v>97.387464920912493</v>
      </c>
    </row>
    <row r="166" spans="1:53" ht="31.5" customHeight="1" x14ac:dyDescent="0.25">
      <c r="A166" s="6" t="s">
        <v>46</v>
      </c>
      <c r="B166" s="40" t="s">
        <v>18</v>
      </c>
      <c r="C166" s="40" t="s">
        <v>23</v>
      </c>
      <c r="D166" s="40" t="s">
        <v>109</v>
      </c>
      <c r="E166" s="40" t="s">
        <v>131</v>
      </c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 t="s">
        <v>268</v>
      </c>
      <c r="U166" s="41" t="s">
        <v>290</v>
      </c>
      <c r="V166" s="41"/>
      <c r="W166" s="41"/>
      <c r="X166" s="41"/>
      <c r="Y166" s="42" t="s">
        <v>46</v>
      </c>
      <c r="Z166" s="43">
        <v>649913.56999999995</v>
      </c>
      <c r="AA166" s="44"/>
      <c r="AB166" s="44"/>
      <c r="AC166" s="44"/>
      <c r="AD166" s="44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44">
        <v>250000</v>
      </c>
      <c r="AP166" s="44"/>
      <c r="AQ166" s="44"/>
      <c r="AR166" s="44"/>
      <c r="AS166" s="44"/>
      <c r="AT166" s="44">
        <v>250000</v>
      </c>
      <c r="AU166" s="44"/>
      <c r="AV166" s="44"/>
      <c r="AW166" s="44"/>
      <c r="AX166" s="44"/>
      <c r="AY166" s="42" t="s">
        <v>46</v>
      </c>
      <c r="AZ166" s="19">
        <v>632934.35</v>
      </c>
      <c r="BA166" s="15">
        <f t="shared" si="13"/>
        <v>97.387464920912493</v>
      </c>
    </row>
    <row r="167" spans="1:53" ht="50.1" customHeight="1" x14ac:dyDescent="0.25">
      <c r="A167" s="5" t="s">
        <v>132</v>
      </c>
      <c r="B167" s="35" t="s">
        <v>18</v>
      </c>
      <c r="C167" s="35" t="s">
        <v>23</v>
      </c>
      <c r="D167" s="35" t="s">
        <v>109</v>
      </c>
      <c r="E167" s="35" t="s">
        <v>133</v>
      </c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6"/>
      <c r="V167" s="36"/>
      <c r="W167" s="36"/>
      <c r="X167" s="36"/>
      <c r="Y167" s="37" t="s">
        <v>132</v>
      </c>
      <c r="Z167" s="18">
        <f>SUM(Z168)</f>
        <v>697641.95</v>
      </c>
      <c r="AA167" s="39"/>
      <c r="AB167" s="39"/>
      <c r="AC167" s="39"/>
      <c r="AD167" s="3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39">
        <v>446100</v>
      </c>
      <c r="AP167" s="39"/>
      <c r="AQ167" s="39"/>
      <c r="AR167" s="39"/>
      <c r="AS167" s="39"/>
      <c r="AT167" s="39">
        <v>477700</v>
      </c>
      <c r="AU167" s="39"/>
      <c r="AV167" s="39"/>
      <c r="AW167" s="39"/>
      <c r="AX167" s="39"/>
      <c r="AY167" s="37" t="s">
        <v>132</v>
      </c>
      <c r="AZ167" s="18">
        <f>SUM(AZ168)</f>
        <v>697641.95</v>
      </c>
      <c r="BA167" s="15">
        <f t="shared" si="13"/>
        <v>100</v>
      </c>
    </row>
    <row r="168" spans="1:53" ht="49.5" customHeight="1" x14ac:dyDescent="0.25">
      <c r="A168" s="5" t="s">
        <v>134</v>
      </c>
      <c r="B168" s="35" t="s">
        <v>18</v>
      </c>
      <c r="C168" s="35" t="s">
        <v>23</v>
      </c>
      <c r="D168" s="35" t="s">
        <v>109</v>
      </c>
      <c r="E168" s="35" t="s">
        <v>135</v>
      </c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6"/>
      <c r="V168" s="36"/>
      <c r="W168" s="36"/>
      <c r="X168" s="36"/>
      <c r="Y168" s="37" t="s">
        <v>134</v>
      </c>
      <c r="Z168" s="18">
        <f>SUM(Z169)</f>
        <v>697641.95</v>
      </c>
      <c r="AA168" s="39"/>
      <c r="AB168" s="39"/>
      <c r="AC168" s="39"/>
      <c r="AD168" s="3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39">
        <v>446100</v>
      </c>
      <c r="AP168" s="39"/>
      <c r="AQ168" s="39"/>
      <c r="AR168" s="39"/>
      <c r="AS168" s="39"/>
      <c r="AT168" s="39">
        <v>477700</v>
      </c>
      <c r="AU168" s="39"/>
      <c r="AV168" s="39"/>
      <c r="AW168" s="39"/>
      <c r="AX168" s="39"/>
      <c r="AY168" s="37" t="s">
        <v>134</v>
      </c>
      <c r="AZ168" s="18">
        <f>SUM(AZ169)</f>
        <v>697641.95</v>
      </c>
      <c r="BA168" s="15">
        <f t="shared" si="13"/>
        <v>100</v>
      </c>
    </row>
    <row r="169" spans="1:53" ht="50.1" customHeight="1" x14ac:dyDescent="0.25">
      <c r="A169" s="6" t="s">
        <v>40</v>
      </c>
      <c r="B169" s="40" t="s">
        <v>18</v>
      </c>
      <c r="C169" s="40" t="s">
        <v>23</v>
      </c>
      <c r="D169" s="40" t="s">
        <v>109</v>
      </c>
      <c r="E169" s="40" t="s">
        <v>135</v>
      </c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 t="s">
        <v>41</v>
      </c>
      <c r="U169" s="41"/>
      <c r="V169" s="41"/>
      <c r="W169" s="41"/>
      <c r="X169" s="41"/>
      <c r="Y169" s="42" t="s">
        <v>40</v>
      </c>
      <c r="Z169" s="18">
        <f>SUM(Z170)</f>
        <v>697641.95</v>
      </c>
      <c r="AA169" s="44"/>
      <c r="AB169" s="44"/>
      <c r="AC169" s="44"/>
      <c r="AD169" s="44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44">
        <v>446100</v>
      </c>
      <c r="AP169" s="44"/>
      <c r="AQ169" s="44"/>
      <c r="AR169" s="44"/>
      <c r="AS169" s="44"/>
      <c r="AT169" s="44">
        <v>477700</v>
      </c>
      <c r="AU169" s="44"/>
      <c r="AV169" s="44"/>
      <c r="AW169" s="44"/>
      <c r="AX169" s="44"/>
      <c r="AY169" s="42" t="s">
        <v>40</v>
      </c>
      <c r="AZ169" s="18">
        <f>SUM(AZ170)</f>
        <v>697641.95</v>
      </c>
      <c r="BA169" s="15">
        <f t="shared" si="13"/>
        <v>100</v>
      </c>
    </row>
    <row r="170" spans="1:53" ht="47.25" customHeight="1" x14ac:dyDescent="0.25">
      <c r="A170" s="6" t="s">
        <v>42</v>
      </c>
      <c r="B170" s="40" t="s">
        <v>18</v>
      </c>
      <c r="C170" s="40" t="s">
        <v>23</v>
      </c>
      <c r="D170" s="40" t="s">
        <v>109</v>
      </c>
      <c r="E170" s="40" t="s">
        <v>135</v>
      </c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 t="s">
        <v>43</v>
      </c>
      <c r="U170" s="41"/>
      <c r="V170" s="41"/>
      <c r="W170" s="41"/>
      <c r="X170" s="41"/>
      <c r="Y170" s="42" t="s">
        <v>42</v>
      </c>
      <c r="Z170" s="18">
        <f>SUM(Z171,Z172)</f>
        <v>697641.95</v>
      </c>
      <c r="AA170" s="44"/>
      <c r="AB170" s="44"/>
      <c r="AC170" s="44"/>
      <c r="AD170" s="44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44">
        <v>446100</v>
      </c>
      <c r="AP170" s="44"/>
      <c r="AQ170" s="44"/>
      <c r="AR170" s="44"/>
      <c r="AS170" s="44"/>
      <c r="AT170" s="44">
        <v>477700</v>
      </c>
      <c r="AU170" s="44"/>
      <c r="AV170" s="44"/>
      <c r="AW170" s="44"/>
      <c r="AX170" s="44"/>
      <c r="AY170" s="42" t="s">
        <v>42</v>
      </c>
      <c r="AZ170" s="18">
        <f>SUM(AZ171,AZ172)</f>
        <v>697641.95</v>
      </c>
      <c r="BA170" s="15">
        <f t="shared" si="13"/>
        <v>100</v>
      </c>
    </row>
    <row r="171" spans="1:53" ht="33.4" customHeight="1" x14ac:dyDescent="0.25">
      <c r="A171" s="6" t="s">
        <v>46</v>
      </c>
      <c r="B171" s="40" t="s">
        <v>18</v>
      </c>
      <c r="C171" s="40" t="s">
        <v>23</v>
      </c>
      <c r="D171" s="40" t="s">
        <v>109</v>
      </c>
      <c r="E171" s="40" t="s">
        <v>135</v>
      </c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 t="s">
        <v>268</v>
      </c>
      <c r="U171" s="41" t="s">
        <v>290</v>
      </c>
      <c r="V171" s="41"/>
      <c r="W171" s="41"/>
      <c r="X171" s="41"/>
      <c r="Y171" s="42" t="s">
        <v>46</v>
      </c>
      <c r="Z171" s="43">
        <v>633641.94999999995</v>
      </c>
      <c r="AA171" s="44"/>
      <c r="AB171" s="44"/>
      <c r="AC171" s="44"/>
      <c r="AD171" s="44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44">
        <v>386100</v>
      </c>
      <c r="AP171" s="44"/>
      <c r="AQ171" s="44"/>
      <c r="AR171" s="44"/>
      <c r="AS171" s="44"/>
      <c r="AT171" s="44">
        <v>417700</v>
      </c>
      <c r="AU171" s="44"/>
      <c r="AV171" s="44"/>
      <c r="AW171" s="44"/>
      <c r="AX171" s="44"/>
      <c r="AY171" s="42" t="s">
        <v>46</v>
      </c>
      <c r="AZ171" s="18">
        <v>633641.94999999995</v>
      </c>
      <c r="BA171" s="15">
        <f t="shared" si="13"/>
        <v>99.999999999999986</v>
      </c>
    </row>
    <row r="172" spans="1:53" ht="21" customHeight="1" x14ac:dyDescent="0.25">
      <c r="A172" s="6" t="s">
        <v>47</v>
      </c>
      <c r="B172" s="40" t="s">
        <v>18</v>
      </c>
      <c r="C172" s="40" t="s">
        <v>23</v>
      </c>
      <c r="D172" s="40" t="s">
        <v>109</v>
      </c>
      <c r="E172" s="40" t="s">
        <v>135</v>
      </c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 t="s">
        <v>268</v>
      </c>
      <c r="U172" s="41" t="s">
        <v>280</v>
      </c>
      <c r="V172" s="41"/>
      <c r="W172" s="41"/>
      <c r="X172" s="41"/>
      <c r="Y172" s="42" t="s">
        <v>47</v>
      </c>
      <c r="Z172" s="43">
        <v>64000</v>
      </c>
      <c r="AA172" s="44"/>
      <c r="AB172" s="44"/>
      <c r="AC172" s="44"/>
      <c r="AD172" s="44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44">
        <v>60000</v>
      </c>
      <c r="AP172" s="44"/>
      <c r="AQ172" s="44"/>
      <c r="AR172" s="44"/>
      <c r="AS172" s="44"/>
      <c r="AT172" s="44">
        <v>60000</v>
      </c>
      <c r="AU172" s="44"/>
      <c r="AV172" s="44"/>
      <c r="AW172" s="44"/>
      <c r="AX172" s="44"/>
      <c r="AY172" s="42" t="s">
        <v>47</v>
      </c>
      <c r="AZ172" s="18">
        <v>64000</v>
      </c>
      <c r="BA172" s="15">
        <f t="shared" si="13"/>
        <v>100</v>
      </c>
    </row>
    <row r="173" spans="1:53" ht="90.75" customHeight="1" x14ac:dyDescent="0.25">
      <c r="A173" s="5" t="s">
        <v>136</v>
      </c>
      <c r="B173" s="35" t="s">
        <v>18</v>
      </c>
      <c r="C173" s="35" t="s">
        <v>23</v>
      </c>
      <c r="D173" s="35" t="s">
        <v>109</v>
      </c>
      <c r="E173" s="35" t="s">
        <v>137</v>
      </c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6"/>
      <c r="V173" s="36"/>
      <c r="W173" s="36"/>
      <c r="X173" s="36"/>
      <c r="Y173" s="37" t="s">
        <v>136</v>
      </c>
      <c r="Z173" s="18">
        <f>SUM(Z174,Z179,)</f>
        <v>2309102.4300000002</v>
      </c>
      <c r="AA173" s="39"/>
      <c r="AB173" s="39">
        <v>1873200</v>
      </c>
      <c r="AC173" s="39"/>
      <c r="AD173" s="3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39">
        <v>660000</v>
      </c>
      <c r="AP173" s="39"/>
      <c r="AQ173" s="39"/>
      <c r="AR173" s="39"/>
      <c r="AS173" s="39"/>
      <c r="AT173" s="39">
        <v>640000</v>
      </c>
      <c r="AU173" s="39"/>
      <c r="AV173" s="39"/>
      <c r="AW173" s="39"/>
      <c r="AX173" s="39"/>
      <c r="AY173" s="37" t="s">
        <v>136</v>
      </c>
      <c r="AZ173" s="18">
        <f>SUM(AZ174,AZ179)</f>
        <v>2309102.4300000002</v>
      </c>
      <c r="BA173" s="15">
        <f t="shared" si="13"/>
        <v>100</v>
      </c>
    </row>
    <row r="174" spans="1:53" ht="57.75" customHeight="1" x14ac:dyDescent="0.25">
      <c r="A174" s="5" t="s">
        <v>138</v>
      </c>
      <c r="B174" s="35" t="s">
        <v>18</v>
      </c>
      <c r="C174" s="35" t="s">
        <v>23</v>
      </c>
      <c r="D174" s="35" t="s">
        <v>109</v>
      </c>
      <c r="E174" s="35" t="s">
        <v>139</v>
      </c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6"/>
      <c r="V174" s="36"/>
      <c r="W174" s="36"/>
      <c r="X174" s="36"/>
      <c r="Y174" s="37" t="s">
        <v>138</v>
      </c>
      <c r="Z174" s="19">
        <f>SUM(Z175)</f>
        <v>1080650.3700000001</v>
      </c>
      <c r="AA174" s="39"/>
      <c r="AB174" s="39">
        <v>800700</v>
      </c>
      <c r="AC174" s="39"/>
      <c r="AD174" s="3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39">
        <v>280000</v>
      </c>
      <c r="AP174" s="39"/>
      <c r="AQ174" s="39"/>
      <c r="AR174" s="39"/>
      <c r="AS174" s="39"/>
      <c r="AT174" s="39">
        <v>280000</v>
      </c>
      <c r="AU174" s="39"/>
      <c r="AV174" s="39"/>
      <c r="AW174" s="39"/>
      <c r="AX174" s="39"/>
      <c r="AY174" s="37" t="s">
        <v>138</v>
      </c>
      <c r="AZ174" s="19">
        <f>SUM(AZ175)</f>
        <v>1080650.3700000001</v>
      </c>
      <c r="BA174" s="15">
        <f t="shared" si="13"/>
        <v>100</v>
      </c>
    </row>
    <row r="175" spans="1:53" ht="50.1" customHeight="1" x14ac:dyDescent="0.25">
      <c r="A175" s="6" t="s">
        <v>40</v>
      </c>
      <c r="B175" s="40" t="s">
        <v>18</v>
      </c>
      <c r="C175" s="40" t="s">
        <v>23</v>
      </c>
      <c r="D175" s="40" t="s">
        <v>109</v>
      </c>
      <c r="E175" s="40" t="s">
        <v>139</v>
      </c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 t="s">
        <v>41</v>
      </c>
      <c r="U175" s="41"/>
      <c r="V175" s="41"/>
      <c r="W175" s="41"/>
      <c r="X175" s="41"/>
      <c r="Y175" s="42" t="s">
        <v>40</v>
      </c>
      <c r="Z175" s="19">
        <f>SUM(Z176)</f>
        <v>1080650.3700000001</v>
      </c>
      <c r="AA175" s="44"/>
      <c r="AB175" s="44">
        <v>800700</v>
      </c>
      <c r="AC175" s="44"/>
      <c r="AD175" s="44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44">
        <v>280000</v>
      </c>
      <c r="AP175" s="44"/>
      <c r="AQ175" s="44"/>
      <c r="AR175" s="44"/>
      <c r="AS175" s="44"/>
      <c r="AT175" s="44">
        <v>280000</v>
      </c>
      <c r="AU175" s="44"/>
      <c r="AV175" s="44"/>
      <c r="AW175" s="44"/>
      <c r="AX175" s="44"/>
      <c r="AY175" s="42" t="s">
        <v>40</v>
      </c>
      <c r="AZ175" s="19">
        <f>SUM(AZ176)</f>
        <v>1080650.3700000001</v>
      </c>
      <c r="BA175" s="15">
        <f t="shared" si="13"/>
        <v>100</v>
      </c>
    </row>
    <row r="176" spans="1:53" ht="58.5" customHeight="1" x14ac:dyDescent="0.25">
      <c r="A176" s="6" t="s">
        <v>42</v>
      </c>
      <c r="B176" s="40" t="s">
        <v>18</v>
      </c>
      <c r="C176" s="40" t="s">
        <v>23</v>
      </c>
      <c r="D176" s="40" t="s">
        <v>109</v>
      </c>
      <c r="E176" s="40" t="s">
        <v>139</v>
      </c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 t="s">
        <v>43</v>
      </c>
      <c r="U176" s="41"/>
      <c r="V176" s="41"/>
      <c r="W176" s="41"/>
      <c r="X176" s="41"/>
      <c r="Y176" s="42" t="s">
        <v>42</v>
      </c>
      <c r="Z176" s="19">
        <f>SUM(Z177:Z178)</f>
        <v>1080650.3700000001</v>
      </c>
      <c r="AA176" s="44"/>
      <c r="AB176" s="44">
        <v>800700</v>
      </c>
      <c r="AC176" s="44"/>
      <c r="AD176" s="44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44">
        <v>280000</v>
      </c>
      <c r="AP176" s="44"/>
      <c r="AQ176" s="44"/>
      <c r="AR176" s="44"/>
      <c r="AS176" s="44"/>
      <c r="AT176" s="44">
        <v>280000</v>
      </c>
      <c r="AU176" s="44"/>
      <c r="AV176" s="44"/>
      <c r="AW176" s="44"/>
      <c r="AX176" s="44"/>
      <c r="AY176" s="42" t="s">
        <v>42</v>
      </c>
      <c r="AZ176" s="19">
        <f>SUM(AZ177:AZ178)</f>
        <v>1080650.3700000001</v>
      </c>
      <c r="BA176" s="15">
        <f t="shared" si="13"/>
        <v>100</v>
      </c>
    </row>
    <row r="177" spans="1:53" ht="29.25" customHeight="1" x14ac:dyDescent="0.25">
      <c r="A177" s="6" t="s">
        <v>302</v>
      </c>
      <c r="B177" s="40" t="s">
        <v>18</v>
      </c>
      <c r="C177" s="40" t="s">
        <v>23</v>
      </c>
      <c r="D177" s="40" t="s">
        <v>109</v>
      </c>
      <c r="E177" s="40" t="s">
        <v>139</v>
      </c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 t="s">
        <v>268</v>
      </c>
      <c r="U177" s="41" t="s">
        <v>290</v>
      </c>
      <c r="V177" s="41"/>
      <c r="W177" s="41"/>
      <c r="X177" s="41"/>
      <c r="Y177" s="42" t="s">
        <v>46</v>
      </c>
      <c r="Z177" s="43">
        <v>800700</v>
      </c>
      <c r="AA177" s="44"/>
      <c r="AB177" s="44">
        <v>800700</v>
      </c>
      <c r="AC177" s="44"/>
      <c r="AD177" s="44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44">
        <v>280000</v>
      </c>
      <c r="AP177" s="44"/>
      <c r="AQ177" s="44"/>
      <c r="AR177" s="44"/>
      <c r="AS177" s="44"/>
      <c r="AT177" s="44">
        <v>280000</v>
      </c>
      <c r="AU177" s="44"/>
      <c r="AV177" s="44"/>
      <c r="AW177" s="44"/>
      <c r="AX177" s="44"/>
      <c r="AY177" s="42" t="s">
        <v>46</v>
      </c>
      <c r="AZ177" s="19">
        <v>800700</v>
      </c>
      <c r="BA177" s="15">
        <f t="shared" ref="BA177" si="14">PRODUCT(AZ177,1/Z177,100)</f>
        <v>100</v>
      </c>
    </row>
    <row r="178" spans="1:53" ht="31.5" customHeight="1" x14ac:dyDescent="0.25">
      <c r="A178" s="6" t="s">
        <v>303</v>
      </c>
      <c r="B178" s="40" t="s">
        <v>18</v>
      </c>
      <c r="C178" s="40" t="s">
        <v>23</v>
      </c>
      <c r="D178" s="40" t="s">
        <v>109</v>
      </c>
      <c r="E178" s="40" t="s">
        <v>139</v>
      </c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 t="s">
        <v>268</v>
      </c>
      <c r="U178" s="41" t="s">
        <v>290</v>
      </c>
      <c r="V178" s="41"/>
      <c r="W178" s="41"/>
      <c r="X178" s="41"/>
      <c r="Y178" s="42" t="s">
        <v>46</v>
      </c>
      <c r="Z178" s="43">
        <v>279950.37</v>
      </c>
      <c r="AA178" s="44"/>
      <c r="AB178" s="44">
        <v>800700</v>
      </c>
      <c r="AC178" s="44"/>
      <c r="AD178" s="44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44">
        <v>280000</v>
      </c>
      <c r="AP178" s="44"/>
      <c r="AQ178" s="44"/>
      <c r="AR178" s="44"/>
      <c r="AS178" s="44"/>
      <c r="AT178" s="44">
        <v>280000</v>
      </c>
      <c r="AU178" s="44"/>
      <c r="AV178" s="44"/>
      <c r="AW178" s="44"/>
      <c r="AX178" s="44"/>
      <c r="AY178" s="42" t="s">
        <v>46</v>
      </c>
      <c r="AZ178" s="19">
        <v>279950.37</v>
      </c>
      <c r="BA178" s="15">
        <f t="shared" si="13"/>
        <v>100</v>
      </c>
    </row>
    <row r="179" spans="1:53" ht="106.5" customHeight="1" x14ac:dyDescent="0.25">
      <c r="A179" s="5" t="s">
        <v>140</v>
      </c>
      <c r="B179" s="35" t="s">
        <v>18</v>
      </c>
      <c r="C179" s="35" t="s">
        <v>23</v>
      </c>
      <c r="D179" s="35" t="s">
        <v>109</v>
      </c>
      <c r="E179" s="35" t="s">
        <v>141</v>
      </c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6"/>
      <c r="V179" s="36"/>
      <c r="W179" s="36"/>
      <c r="X179" s="36"/>
      <c r="Y179" s="37" t="s">
        <v>140</v>
      </c>
      <c r="Z179" s="18">
        <f>SUM(Z180)</f>
        <v>1228452.06</v>
      </c>
      <c r="AA179" s="39"/>
      <c r="AB179" s="39">
        <v>1072500</v>
      </c>
      <c r="AC179" s="39"/>
      <c r="AD179" s="3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39">
        <v>380000</v>
      </c>
      <c r="AP179" s="39"/>
      <c r="AQ179" s="39"/>
      <c r="AR179" s="39"/>
      <c r="AS179" s="39"/>
      <c r="AT179" s="39">
        <v>360000</v>
      </c>
      <c r="AU179" s="39"/>
      <c r="AV179" s="39"/>
      <c r="AW179" s="39"/>
      <c r="AX179" s="39"/>
      <c r="AY179" s="37" t="s">
        <v>140</v>
      </c>
      <c r="AZ179" s="18">
        <f>SUM(AZ180)</f>
        <v>1228452.06</v>
      </c>
      <c r="BA179" s="15">
        <f t="shared" si="13"/>
        <v>100</v>
      </c>
    </row>
    <row r="180" spans="1:53" ht="50.1" customHeight="1" x14ac:dyDescent="0.25">
      <c r="A180" s="6" t="s">
        <v>40</v>
      </c>
      <c r="B180" s="40" t="s">
        <v>18</v>
      </c>
      <c r="C180" s="40" t="s">
        <v>23</v>
      </c>
      <c r="D180" s="40" t="s">
        <v>109</v>
      </c>
      <c r="E180" s="40" t="s">
        <v>141</v>
      </c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 t="s">
        <v>41</v>
      </c>
      <c r="U180" s="41"/>
      <c r="V180" s="41"/>
      <c r="W180" s="41"/>
      <c r="X180" s="41"/>
      <c r="Y180" s="42" t="s">
        <v>40</v>
      </c>
      <c r="Z180" s="18">
        <f>SUM(Z181)</f>
        <v>1228452.06</v>
      </c>
      <c r="AA180" s="44"/>
      <c r="AB180" s="44">
        <v>1072500</v>
      </c>
      <c r="AC180" s="44"/>
      <c r="AD180" s="44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44">
        <v>380000</v>
      </c>
      <c r="AP180" s="44"/>
      <c r="AQ180" s="44"/>
      <c r="AR180" s="44"/>
      <c r="AS180" s="44"/>
      <c r="AT180" s="44">
        <v>360000</v>
      </c>
      <c r="AU180" s="44"/>
      <c r="AV180" s="44"/>
      <c r="AW180" s="44"/>
      <c r="AX180" s="44"/>
      <c r="AY180" s="42" t="s">
        <v>40</v>
      </c>
      <c r="AZ180" s="18">
        <f>SUM(AZ181)</f>
        <v>1228452.06</v>
      </c>
      <c r="BA180" s="15">
        <f t="shared" si="13"/>
        <v>100</v>
      </c>
    </row>
    <row r="181" spans="1:53" ht="55.5" customHeight="1" x14ac:dyDescent="0.25">
      <c r="A181" s="6" t="s">
        <v>42</v>
      </c>
      <c r="B181" s="40" t="s">
        <v>18</v>
      </c>
      <c r="C181" s="40" t="s">
        <v>23</v>
      </c>
      <c r="D181" s="40" t="s">
        <v>109</v>
      </c>
      <c r="E181" s="40" t="s">
        <v>141</v>
      </c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 t="s">
        <v>43</v>
      </c>
      <c r="U181" s="41"/>
      <c r="V181" s="41"/>
      <c r="W181" s="41"/>
      <c r="X181" s="41"/>
      <c r="Y181" s="42" t="s">
        <v>42</v>
      </c>
      <c r="Z181" s="18">
        <f>SUM(Z182:Z183)</f>
        <v>1228452.06</v>
      </c>
      <c r="AA181" s="44"/>
      <c r="AB181" s="44">
        <v>1072500</v>
      </c>
      <c r="AC181" s="44"/>
      <c r="AD181" s="44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44">
        <v>380000</v>
      </c>
      <c r="AP181" s="44"/>
      <c r="AQ181" s="44"/>
      <c r="AR181" s="44"/>
      <c r="AS181" s="44"/>
      <c r="AT181" s="44">
        <v>360000</v>
      </c>
      <c r="AU181" s="44"/>
      <c r="AV181" s="44"/>
      <c r="AW181" s="44"/>
      <c r="AX181" s="44"/>
      <c r="AY181" s="42" t="s">
        <v>42</v>
      </c>
      <c r="AZ181" s="18">
        <f>SUM(AZ182:AZ183)</f>
        <v>1228452.06</v>
      </c>
      <c r="BA181" s="15">
        <f t="shared" si="13"/>
        <v>100</v>
      </c>
    </row>
    <row r="182" spans="1:53" ht="28.5" customHeight="1" x14ac:dyDescent="0.25">
      <c r="A182" s="6" t="s">
        <v>302</v>
      </c>
      <c r="B182" s="40" t="s">
        <v>18</v>
      </c>
      <c r="C182" s="40" t="s">
        <v>23</v>
      </c>
      <c r="D182" s="40" t="s">
        <v>109</v>
      </c>
      <c r="E182" s="40" t="s">
        <v>141</v>
      </c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 t="s">
        <v>268</v>
      </c>
      <c r="U182" s="41" t="s">
        <v>290</v>
      </c>
      <c r="V182" s="41"/>
      <c r="W182" s="41"/>
      <c r="X182" s="41"/>
      <c r="Y182" s="42" t="s">
        <v>46</v>
      </c>
      <c r="Z182" s="43">
        <v>1072500</v>
      </c>
      <c r="AA182" s="44"/>
      <c r="AB182" s="44">
        <v>1072500</v>
      </c>
      <c r="AC182" s="44"/>
      <c r="AD182" s="44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44">
        <v>380000</v>
      </c>
      <c r="AP182" s="44"/>
      <c r="AQ182" s="44"/>
      <c r="AR182" s="44"/>
      <c r="AS182" s="44"/>
      <c r="AT182" s="44">
        <v>360000</v>
      </c>
      <c r="AU182" s="44"/>
      <c r="AV182" s="44"/>
      <c r="AW182" s="44"/>
      <c r="AX182" s="44"/>
      <c r="AY182" s="42" t="s">
        <v>46</v>
      </c>
      <c r="AZ182" s="43">
        <v>1072500</v>
      </c>
      <c r="BA182" s="15">
        <f t="shared" ref="BA182" si="15">PRODUCT(AZ182,1/Z182,100)</f>
        <v>100</v>
      </c>
    </row>
    <row r="183" spans="1:53" ht="32.25" customHeight="1" x14ac:dyDescent="0.25">
      <c r="A183" s="6" t="s">
        <v>303</v>
      </c>
      <c r="B183" s="40" t="s">
        <v>18</v>
      </c>
      <c r="C183" s="40" t="s">
        <v>23</v>
      </c>
      <c r="D183" s="40" t="s">
        <v>109</v>
      </c>
      <c r="E183" s="40" t="s">
        <v>141</v>
      </c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 t="s">
        <v>268</v>
      </c>
      <c r="U183" s="41" t="s">
        <v>290</v>
      </c>
      <c r="V183" s="41"/>
      <c r="W183" s="41"/>
      <c r="X183" s="41"/>
      <c r="Y183" s="42" t="s">
        <v>46</v>
      </c>
      <c r="Z183" s="43">
        <v>155952.06</v>
      </c>
      <c r="AA183" s="44"/>
      <c r="AB183" s="44">
        <v>1072500</v>
      </c>
      <c r="AC183" s="44"/>
      <c r="AD183" s="44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44">
        <v>380000</v>
      </c>
      <c r="AP183" s="44"/>
      <c r="AQ183" s="44"/>
      <c r="AR183" s="44"/>
      <c r="AS183" s="44"/>
      <c r="AT183" s="44">
        <v>360000</v>
      </c>
      <c r="AU183" s="44"/>
      <c r="AV183" s="44"/>
      <c r="AW183" s="44"/>
      <c r="AX183" s="44"/>
      <c r="AY183" s="42" t="s">
        <v>46</v>
      </c>
      <c r="AZ183" s="43">
        <v>155952.06</v>
      </c>
      <c r="BA183" s="15">
        <f t="shared" si="13"/>
        <v>100</v>
      </c>
    </row>
    <row r="184" spans="1:53" ht="33.4" customHeight="1" x14ac:dyDescent="0.25">
      <c r="A184" s="5" t="s">
        <v>142</v>
      </c>
      <c r="B184" s="35" t="s">
        <v>18</v>
      </c>
      <c r="C184" s="35" t="s">
        <v>23</v>
      </c>
      <c r="D184" s="35" t="s">
        <v>109</v>
      </c>
      <c r="E184" s="35" t="s">
        <v>143</v>
      </c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6"/>
      <c r="V184" s="36"/>
      <c r="W184" s="36"/>
      <c r="X184" s="36"/>
      <c r="Y184" s="37" t="s">
        <v>142</v>
      </c>
      <c r="Z184" s="18">
        <f>SUM(Z185)</f>
        <v>275700</v>
      </c>
      <c r="AA184" s="39"/>
      <c r="AB184" s="39"/>
      <c r="AC184" s="39"/>
      <c r="AD184" s="3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39"/>
      <c r="AP184" s="39"/>
      <c r="AQ184" s="39"/>
      <c r="AR184" s="39"/>
      <c r="AS184" s="39"/>
      <c r="AT184" s="39"/>
      <c r="AU184" s="39"/>
      <c r="AV184" s="39"/>
      <c r="AW184" s="39"/>
      <c r="AX184" s="39"/>
      <c r="AY184" s="37" t="s">
        <v>142</v>
      </c>
      <c r="AZ184" s="18">
        <f>SUM(AZ185)</f>
        <v>275700</v>
      </c>
      <c r="BA184" s="15">
        <f t="shared" si="13"/>
        <v>100</v>
      </c>
    </row>
    <row r="185" spans="1:53" ht="50.1" customHeight="1" x14ac:dyDescent="0.25">
      <c r="A185" s="5" t="s">
        <v>144</v>
      </c>
      <c r="B185" s="35" t="s">
        <v>18</v>
      </c>
      <c r="C185" s="35" t="s">
        <v>23</v>
      </c>
      <c r="D185" s="35" t="s">
        <v>109</v>
      </c>
      <c r="E185" s="35" t="s">
        <v>145</v>
      </c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6"/>
      <c r="V185" s="36"/>
      <c r="W185" s="36"/>
      <c r="X185" s="36"/>
      <c r="Y185" s="37" t="s">
        <v>144</v>
      </c>
      <c r="Z185" s="18">
        <f>SUM(Z186)</f>
        <v>275700</v>
      </c>
      <c r="AA185" s="39"/>
      <c r="AB185" s="39"/>
      <c r="AC185" s="39"/>
      <c r="AD185" s="3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  <c r="AY185" s="37" t="s">
        <v>144</v>
      </c>
      <c r="AZ185" s="18">
        <f>SUM(AZ186)</f>
        <v>275700</v>
      </c>
      <c r="BA185" s="15">
        <f t="shared" si="13"/>
        <v>100</v>
      </c>
    </row>
    <row r="186" spans="1:53" ht="50.1" customHeight="1" x14ac:dyDescent="0.25">
      <c r="A186" s="6" t="s">
        <v>40</v>
      </c>
      <c r="B186" s="40" t="s">
        <v>18</v>
      </c>
      <c r="C186" s="40" t="s">
        <v>23</v>
      </c>
      <c r="D186" s="40" t="s">
        <v>109</v>
      </c>
      <c r="E186" s="40" t="s">
        <v>145</v>
      </c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 t="s">
        <v>41</v>
      </c>
      <c r="U186" s="41"/>
      <c r="V186" s="41"/>
      <c r="W186" s="41"/>
      <c r="X186" s="41"/>
      <c r="Y186" s="42" t="s">
        <v>40</v>
      </c>
      <c r="Z186" s="18">
        <f>SUM(Z187)</f>
        <v>275700</v>
      </c>
      <c r="AA186" s="44"/>
      <c r="AB186" s="44"/>
      <c r="AC186" s="44"/>
      <c r="AD186" s="44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44"/>
      <c r="AP186" s="44"/>
      <c r="AQ186" s="44"/>
      <c r="AR186" s="44"/>
      <c r="AS186" s="44"/>
      <c r="AT186" s="44"/>
      <c r="AU186" s="44"/>
      <c r="AV186" s="44"/>
      <c r="AW186" s="44"/>
      <c r="AX186" s="44"/>
      <c r="AY186" s="42" t="s">
        <v>40</v>
      </c>
      <c r="AZ186" s="18">
        <f>SUM(AZ187)</f>
        <v>275700</v>
      </c>
      <c r="BA186" s="15">
        <f t="shared" si="13"/>
        <v>100</v>
      </c>
    </row>
    <row r="187" spans="1:53" ht="53.25" customHeight="1" x14ac:dyDescent="0.25">
      <c r="A187" s="6" t="s">
        <v>42</v>
      </c>
      <c r="B187" s="40" t="s">
        <v>18</v>
      </c>
      <c r="C187" s="40" t="s">
        <v>23</v>
      </c>
      <c r="D187" s="40" t="s">
        <v>109</v>
      </c>
      <c r="E187" s="40" t="s">
        <v>145</v>
      </c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 t="s">
        <v>43</v>
      </c>
      <c r="U187" s="41"/>
      <c r="V187" s="41"/>
      <c r="W187" s="41"/>
      <c r="X187" s="41"/>
      <c r="Y187" s="42" t="s">
        <v>42</v>
      </c>
      <c r="Z187" s="18">
        <f>SUM(Z188)</f>
        <v>275700</v>
      </c>
      <c r="AA187" s="44"/>
      <c r="AB187" s="44"/>
      <c r="AC187" s="44"/>
      <c r="AD187" s="44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44"/>
      <c r="AP187" s="44"/>
      <c r="AQ187" s="44"/>
      <c r="AR187" s="44"/>
      <c r="AS187" s="44"/>
      <c r="AT187" s="44"/>
      <c r="AU187" s="44"/>
      <c r="AV187" s="44"/>
      <c r="AW187" s="44"/>
      <c r="AX187" s="44"/>
      <c r="AY187" s="42" t="s">
        <v>42</v>
      </c>
      <c r="AZ187" s="18">
        <f>SUM(AZ188)</f>
        <v>275700</v>
      </c>
      <c r="BA187" s="15">
        <f t="shared" si="13"/>
        <v>100</v>
      </c>
    </row>
    <row r="188" spans="1:53" ht="24.75" customHeight="1" x14ac:dyDescent="0.25">
      <c r="A188" s="6" t="s">
        <v>47</v>
      </c>
      <c r="B188" s="40" t="s">
        <v>18</v>
      </c>
      <c r="C188" s="40" t="s">
        <v>23</v>
      </c>
      <c r="D188" s="40" t="s">
        <v>109</v>
      </c>
      <c r="E188" s="40" t="s">
        <v>145</v>
      </c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 t="s">
        <v>268</v>
      </c>
      <c r="U188" s="41" t="s">
        <v>280</v>
      </c>
      <c r="V188" s="41"/>
      <c r="W188" s="41"/>
      <c r="X188" s="41"/>
      <c r="Y188" s="42" t="s">
        <v>47</v>
      </c>
      <c r="Z188" s="43">
        <v>275700</v>
      </c>
      <c r="AA188" s="44"/>
      <c r="AB188" s="44"/>
      <c r="AC188" s="44"/>
      <c r="AD188" s="44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44"/>
      <c r="AP188" s="44"/>
      <c r="AQ188" s="44"/>
      <c r="AR188" s="44"/>
      <c r="AS188" s="44"/>
      <c r="AT188" s="44"/>
      <c r="AU188" s="44"/>
      <c r="AV188" s="44"/>
      <c r="AW188" s="44"/>
      <c r="AX188" s="44"/>
      <c r="AY188" s="42" t="s">
        <v>47</v>
      </c>
      <c r="AZ188" s="18">
        <v>275700</v>
      </c>
      <c r="BA188" s="15">
        <f t="shared" si="13"/>
        <v>100</v>
      </c>
    </row>
    <row r="189" spans="1:53" s="46" customFormat="1" ht="33.4" customHeight="1" x14ac:dyDescent="0.25">
      <c r="A189" s="4" t="s">
        <v>146</v>
      </c>
      <c r="B189" s="30" t="s">
        <v>18</v>
      </c>
      <c r="C189" s="30" t="s">
        <v>23</v>
      </c>
      <c r="D189" s="30" t="s">
        <v>147</v>
      </c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1"/>
      <c r="V189" s="31"/>
      <c r="W189" s="31"/>
      <c r="X189" s="31"/>
      <c r="Y189" s="34" t="s">
        <v>146</v>
      </c>
      <c r="Z189" s="16">
        <f>SUM(Z190,Z198)</f>
        <v>15677497</v>
      </c>
      <c r="AA189" s="33"/>
      <c r="AB189" s="33">
        <v>14383650</v>
      </c>
      <c r="AC189" s="33"/>
      <c r="AD189" s="33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33">
        <v>250000</v>
      </c>
      <c r="AP189" s="33"/>
      <c r="AQ189" s="33"/>
      <c r="AR189" s="33"/>
      <c r="AS189" s="33"/>
      <c r="AT189" s="33">
        <v>250000</v>
      </c>
      <c r="AU189" s="33"/>
      <c r="AV189" s="33"/>
      <c r="AW189" s="33"/>
      <c r="AX189" s="33"/>
      <c r="AY189" s="34" t="s">
        <v>146</v>
      </c>
      <c r="AZ189" s="20">
        <f>SUM(AZ190,AZ198)</f>
        <v>15677025</v>
      </c>
      <c r="BA189" s="15">
        <f t="shared" si="13"/>
        <v>99.996989315322466</v>
      </c>
    </row>
    <row r="190" spans="1:53" ht="70.5" customHeight="1" x14ac:dyDescent="0.25">
      <c r="A190" s="5" t="s">
        <v>110</v>
      </c>
      <c r="B190" s="35" t="s">
        <v>18</v>
      </c>
      <c r="C190" s="35" t="s">
        <v>23</v>
      </c>
      <c r="D190" s="35" t="s">
        <v>147</v>
      </c>
      <c r="E190" s="35" t="s">
        <v>111</v>
      </c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6"/>
      <c r="V190" s="36"/>
      <c r="W190" s="36"/>
      <c r="X190" s="36"/>
      <c r="Y190" s="37" t="s">
        <v>110</v>
      </c>
      <c r="Z190" s="18">
        <f>SUM(Z191)</f>
        <v>15520497</v>
      </c>
      <c r="AA190" s="39"/>
      <c r="AB190" s="39">
        <v>14383650</v>
      </c>
      <c r="AC190" s="39"/>
      <c r="AD190" s="3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39"/>
      <c r="AP190" s="39"/>
      <c r="AQ190" s="39"/>
      <c r="AR190" s="39"/>
      <c r="AS190" s="39"/>
      <c r="AT190" s="39"/>
      <c r="AU190" s="39"/>
      <c r="AV190" s="39"/>
      <c r="AW190" s="39"/>
      <c r="AX190" s="39"/>
      <c r="AY190" s="37" t="s">
        <v>110</v>
      </c>
      <c r="AZ190" s="18">
        <f>SUM(AZ191)</f>
        <v>15520497</v>
      </c>
      <c r="BA190" s="15">
        <f t="shared" si="13"/>
        <v>100</v>
      </c>
    </row>
    <row r="191" spans="1:53" ht="87.75" customHeight="1" x14ac:dyDescent="0.25">
      <c r="A191" s="5" t="s">
        <v>148</v>
      </c>
      <c r="B191" s="35" t="s">
        <v>18</v>
      </c>
      <c r="C191" s="35" t="s">
        <v>23</v>
      </c>
      <c r="D191" s="35" t="s">
        <v>147</v>
      </c>
      <c r="E191" s="35" t="s">
        <v>149</v>
      </c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6"/>
      <c r="V191" s="36"/>
      <c r="W191" s="36"/>
      <c r="X191" s="36"/>
      <c r="Y191" s="37" t="s">
        <v>148</v>
      </c>
      <c r="Z191" s="18">
        <f>SUM(Z192)</f>
        <v>15520497</v>
      </c>
      <c r="AA191" s="39"/>
      <c r="AB191" s="39">
        <v>14383650</v>
      </c>
      <c r="AC191" s="39"/>
      <c r="AD191" s="3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39"/>
      <c r="AP191" s="39"/>
      <c r="AQ191" s="39"/>
      <c r="AR191" s="39"/>
      <c r="AS191" s="39"/>
      <c r="AT191" s="39"/>
      <c r="AU191" s="39"/>
      <c r="AV191" s="39"/>
      <c r="AW191" s="39"/>
      <c r="AX191" s="39"/>
      <c r="AY191" s="37" t="s">
        <v>148</v>
      </c>
      <c r="AZ191" s="18">
        <f>SUM(AZ192)</f>
        <v>15520497</v>
      </c>
      <c r="BA191" s="15">
        <f t="shared" si="13"/>
        <v>100</v>
      </c>
    </row>
    <row r="192" spans="1:53" ht="55.5" customHeight="1" x14ac:dyDescent="0.25">
      <c r="A192" s="5" t="s">
        <v>150</v>
      </c>
      <c r="B192" s="35" t="s">
        <v>18</v>
      </c>
      <c r="C192" s="35" t="s">
        <v>23</v>
      </c>
      <c r="D192" s="35" t="s">
        <v>147</v>
      </c>
      <c r="E192" s="35" t="s">
        <v>151</v>
      </c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6"/>
      <c r="V192" s="36"/>
      <c r="W192" s="36"/>
      <c r="X192" s="36"/>
      <c r="Y192" s="37" t="s">
        <v>150</v>
      </c>
      <c r="Z192" s="18">
        <f>SUM(Z193)</f>
        <v>15520497</v>
      </c>
      <c r="AA192" s="39"/>
      <c r="AB192" s="39">
        <v>14383650</v>
      </c>
      <c r="AC192" s="39"/>
      <c r="AD192" s="3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39"/>
      <c r="AP192" s="39"/>
      <c r="AQ192" s="39"/>
      <c r="AR192" s="39"/>
      <c r="AS192" s="39"/>
      <c r="AT192" s="39"/>
      <c r="AU192" s="39"/>
      <c r="AV192" s="39"/>
      <c r="AW192" s="39"/>
      <c r="AX192" s="39"/>
      <c r="AY192" s="37" t="s">
        <v>150</v>
      </c>
      <c r="AZ192" s="18">
        <f>SUM(AZ193)</f>
        <v>15520497</v>
      </c>
      <c r="BA192" s="15">
        <f t="shared" si="13"/>
        <v>100</v>
      </c>
    </row>
    <row r="193" spans="1:53" ht="53.25" customHeight="1" x14ac:dyDescent="0.25">
      <c r="A193" s="5" t="s">
        <v>152</v>
      </c>
      <c r="B193" s="35" t="s">
        <v>18</v>
      </c>
      <c r="C193" s="35" t="s">
        <v>23</v>
      </c>
      <c r="D193" s="35" t="s">
        <v>147</v>
      </c>
      <c r="E193" s="35" t="s">
        <v>153</v>
      </c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6"/>
      <c r="V193" s="36"/>
      <c r="W193" s="36"/>
      <c r="X193" s="36"/>
      <c r="Y193" s="37" t="s">
        <v>152</v>
      </c>
      <c r="Z193" s="18">
        <f>SUM(Z194)</f>
        <v>15520497</v>
      </c>
      <c r="AA193" s="39"/>
      <c r="AB193" s="39">
        <v>14383650</v>
      </c>
      <c r="AC193" s="39"/>
      <c r="AD193" s="3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39"/>
      <c r="AP193" s="39"/>
      <c r="AQ193" s="39"/>
      <c r="AR193" s="39"/>
      <c r="AS193" s="39"/>
      <c r="AT193" s="39"/>
      <c r="AU193" s="39"/>
      <c r="AV193" s="39"/>
      <c r="AW193" s="39"/>
      <c r="AX193" s="39"/>
      <c r="AY193" s="37" t="s">
        <v>152</v>
      </c>
      <c r="AZ193" s="18">
        <f>SUM(AZ194)</f>
        <v>15520497</v>
      </c>
      <c r="BA193" s="15">
        <f t="shared" si="13"/>
        <v>100</v>
      </c>
    </row>
    <row r="194" spans="1:53" ht="50.1" customHeight="1" x14ac:dyDescent="0.25">
      <c r="A194" s="6" t="s">
        <v>154</v>
      </c>
      <c r="B194" s="40" t="s">
        <v>18</v>
      </c>
      <c r="C194" s="40" t="s">
        <v>23</v>
      </c>
      <c r="D194" s="40" t="s">
        <v>147</v>
      </c>
      <c r="E194" s="40" t="s">
        <v>153</v>
      </c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 t="s">
        <v>155</v>
      </c>
      <c r="U194" s="41"/>
      <c r="V194" s="41"/>
      <c r="W194" s="41"/>
      <c r="X194" s="41"/>
      <c r="Y194" s="42" t="s">
        <v>154</v>
      </c>
      <c r="Z194" s="18">
        <f>SUM(Z195)</f>
        <v>15520497</v>
      </c>
      <c r="AA194" s="44"/>
      <c r="AB194" s="44">
        <v>14383650</v>
      </c>
      <c r="AC194" s="44"/>
      <c r="AD194" s="44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44"/>
      <c r="AP194" s="44"/>
      <c r="AQ194" s="44"/>
      <c r="AR194" s="44"/>
      <c r="AS194" s="44"/>
      <c r="AT194" s="44"/>
      <c r="AU194" s="44"/>
      <c r="AV194" s="44"/>
      <c r="AW194" s="44"/>
      <c r="AX194" s="44"/>
      <c r="AY194" s="42" t="s">
        <v>154</v>
      </c>
      <c r="AZ194" s="18">
        <f>SUM(AZ195)</f>
        <v>15520497</v>
      </c>
      <c r="BA194" s="15">
        <f t="shared" si="13"/>
        <v>100</v>
      </c>
    </row>
    <row r="195" spans="1:53" ht="21.75" customHeight="1" x14ac:dyDescent="0.25">
      <c r="A195" s="6" t="s">
        <v>156</v>
      </c>
      <c r="B195" s="40" t="s">
        <v>18</v>
      </c>
      <c r="C195" s="40" t="s">
        <v>23</v>
      </c>
      <c r="D195" s="40" t="s">
        <v>147</v>
      </c>
      <c r="E195" s="40" t="s">
        <v>153</v>
      </c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 t="s">
        <v>157</v>
      </c>
      <c r="U195" s="41"/>
      <c r="V195" s="41"/>
      <c r="W195" s="41"/>
      <c r="X195" s="41"/>
      <c r="Y195" s="42" t="s">
        <v>156</v>
      </c>
      <c r="Z195" s="18">
        <f>SUM(Z196:Z197)</f>
        <v>15520497</v>
      </c>
      <c r="AA195" s="44"/>
      <c r="AB195" s="44">
        <v>14383650</v>
      </c>
      <c r="AC195" s="44"/>
      <c r="AD195" s="44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44"/>
      <c r="AP195" s="44"/>
      <c r="AQ195" s="44"/>
      <c r="AR195" s="44"/>
      <c r="AS195" s="44"/>
      <c r="AT195" s="44"/>
      <c r="AU195" s="44"/>
      <c r="AV195" s="44"/>
      <c r="AW195" s="44"/>
      <c r="AX195" s="44"/>
      <c r="AY195" s="42" t="s">
        <v>156</v>
      </c>
      <c r="AZ195" s="18">
        <f>SUM(AZ196:AZ197)</f>
        <v>15520497</v>
      </c>
      <c r="BA195" s="15">
        <f t="shared" si="13"/>
        <v>100</v>
      </c>
    </row>
    <row r="196" spans="1:53" ht="28.5" customHeight="1" x14ac:dyDescent="0.25">
      <c r="A196" s="6" t="s">
        <v>304</v>
      </c>
      <c r="B196" s="40" t="s">
        <v>18</v>
      </c>
      <c r="C196" s="40" t="s">
        <v>23</v>
      </c>
      <c r="D196" s="40" t="s">
        <v>147</v>
      </c>
      <c r="E196" s="40" t="s">
        <v>153</v>
      </c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 t="s">
        <v>276</v>
      </c>
      <c r="U196" s="41" t="s">
        <v>278</v>
      </c>
      <c r="V196" s="41"/>
      <c r="W196" s="41"/>
      <c r="X196" s="41"/>
      <c r="Y196" s="42" t="s">
        <v>50</v>
      </c>
      <c r="Z196" s="43">
        <v>14383650</v>
      </c>
      <c r="AA196" s="44"/>
      <c r="AB196" s="44">
        <v>14383650</v>
      </c>
      <c r="AC196" s="44"/>
      <c r="AD196" s="44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44"/>
      <c r="AP196" s="44"/>
      <c r="AQ196" s="44"/>
      <c r="AR196" s="44"/>
      <c r="AS196" s="44"/>
      <c r="AT196" s="44"/>
      <c r="AU196" s="44"/>
      <c r="AV196" s="44"/>
      <c r="AW196" s="44"/>
      <c r="AX196" s="44"/>
      <c r="AY196" s="42" t="s">
        <v>50</v>
      </c>
      <c r="AZ196" s="18">
        <v>14383650</v>
      </c>
      <c r="BA196" s="15">
        <f t="shared" ref="BA196" si="16">PRODUCT(AZ196,1/Z196,100)</f>
        <v>99.999999999999986</v>
      </c>
    </row>
    <row r="197" spans="1:53" ht="30.75" customHeight="1" x14ac:dyDescent="0.25">
      <c r="A197" s="6" t="s">
        <v>317</v>
      </c>
      <c r="B197" s="40" t="s">
        <v>18</v>
      </c>
      <c r="C197" s="40" t="s">
        <v>23</v>
      </c>
      <c r="D197" s="40" t="s">
        <v>147</v>
      </c>
      <c r="E197" s="40" t="s">
        <v>153</v>
      </c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 t="s">
        <v>276</v>
      </c>
      <c r="U197" s="41" t="s">
        <v>278</v>
      </c>
      <c r="V197" s="41"/>
      <c r="W197" s="41"/>
      <c r="X197" s="41"/>
      <c r="Y197" s="42" t="s">
        <v>50</v>
      </c>
      <c r="Z197" s="43">
        <v>1136847</v>
      </c>
      <c r="AA197" s="44"/>
      <c r="AB197" s="44">
        <v>14383650</v>
      </c>
      <c r="AC197" s="44"/>
      <c r="AD197" s="44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44"/>
      <c r="AP197" s="44"/>
      <c r="AQ197" s="44"/>
      <c r="AR197" s="44"/>
      <c r="AS197" s="44"/>
      <c r="AT197" s="44"/>
      <c r="AU197" s="44"/>
      <c r="AV197" s="44"/>
      <c r="AW197" s="44"/>
      <c r="AX197" s="44"/>
      <c r="AY197" s="42" t="s">
        <v>50</v>
      </c>
      <c r="AZ197" s="18">
        <v>1136847</v>
      </c>
      <c r="BA197" s="15">
        <f t="shared" si="13"/>
        <v>100</v>
      </c>
    </row>
    <row r="198" spans="1:53" ht="33.4" customHeight="1" x14ac:dyDescent="0.25">
      <c r="A198" s="5" t="s">
        <v>57</v>
      </c>
      <c r="B198" s="35" t="s">
        <v>18</v>
      </c>
      <c r="C198" s="35" t="s">
        <v>23</v>
      </c>
      <c r="D198" s="35" t="s">
        <v>147</v>
      </c>
      <c r="E198" s="35" t="s">
        <v>58</v>
      </c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6"/>
      <c r="V198" s="36"/>
      <c r="W198" s="36"/>
      <c r="X198" s="36"/>
      <c r="Y198" s="37" t="s">
        <v>57</v>
      </c>
      <c r="Z198" s="18">
        <f>SUM(Z199)</f>
        <v>157000</v>
      </c>
      <c r="AA198" s="39"/>
      <c r="AB198" s="39"/>
      <c r="AC198" s="39"/>
      <c r="AD198" s="3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39">
        <v>250000</v>
      </c>
      <c r="AP198" s="39"/>
      <c r="AQ198" s="39"/>
      <c r="AR198" s="39"/>
      <c r="AS198" s="39"/>
      <c r="AT198" s="39">
        <v>250000</v>
      </c>
      <c r="AU198" s="39"/>
      <c r="AV198" s="39"/>
      <c r="AW198" s="39"/>
      <c r="AX198" s="39"/>
      <c r="AY198" s="37" t="s">
        <v>57</v>
      </c>
      <c r="AZ198" s="18">
        <f>SUM(AZ199)</f>
        <v>156528</v>
      </c>
      <c r="BA198" s="15">
        <f t="shared" si="13"/>
        <v>99.699363057324845</v>
      </c>
    </row>
    <row r="199" spans="1:53" ht="27.75" customHeight="1" x14ac:dyDescent="0.25">
      <c r="A199" s="5" t="s">
        <v>59</v>
      </c>
      <c r="B199" s="35" t="s">
        <v>18</v>
      </c>
      <c r="C199" s="35" t="s">
        <v>23</v>
      </c>
      <c r="D199" s="35" t="s">
        <v>147</v>
      </c>
      <c r="E199" s="35" t="s">
        <v>60</v>
      </c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6"/>
      <c r="V199" s="36"/>
      <c r="W199" s="36"/>
      <c r="X199" s="36"/>
      <c r="Y199" s="37" t="s">
        <v>59</v>
      </c>
      <c r="Z199" s="18">
        <f>SUM(Z200,Z204,)</f>
        <v>157000</v>
      </c>
      <c r="AA199" s="39"/>
      <c r="AB199" s="39"/>
      <c r="AC199" s="39"/>
      <c r="AD199" s="3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39">
        <v>250000</v>
      </c>
      <c r="AP199" s="39"/>
      <c r="AQ199" s="39"/>
      <c r="AR199" s="39"/>
      <c r="AS199" s="39"/>
      <c r="AT199" s="39">
        <v>250000</v>
      </c>
      <c r="AU199" s="39"/>
      <c r="AV199" s="39"/>
      <c r="AW199" s="39"/>
      <c r="AX199" s="39"/>
      <c r="AY199" s="37" t="s">
        <v>59</v>
      </c>
      <c r="AZ199" s="18">
        <f>SUM(AZ200,AZ204,)</f>
        <v>156528</v>
      </c>
      <c r="BA199" s="15">
        <f t="shared" si="13"/>
        <v>99.699363057324845</v>
      </c>
    </row>
    <row r="200" spans="1:53" ht="39.75" customHeight="1" x14ac:dyDescent="0.25">
      <c r="A200" s="5" t="s">
        <v>158</v>
      </c>
      <c r="B200" s="35" t="s">
        <v>18</v>
      </c>
      <c r="C200" s="35" t="s">
        <v>23</v>
      </c>
      <c r="D200" s="35" t="s">
        <v>147</v>
      </c>
      <c r="E200" s="35" t="s">
        <v>159</v>
      </c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6"/>
      <c r="V200" s="36"/>
      <c r="W200" s="36"/>
      <c r="X200" s="36"/>
      <c r="Y200" s="37" t="s">
        <v>158</v>
      </c>
      <c r="Z200" s="18">
        <f>SUM(Z201)</f>
        <v>157000</v>
      </c>
      <c r="AA200" s="39"/>
      <c r="AB200" s="39"/>
      <c r="AC200" s="39"/>
      <c r="AD200" s="3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39">
        <v>180000</v>
      </c>
      <c r="AP200" s="39"/>
      <c r="AQ200" s="39"/>
      <c r="AR200" s="39"/>
      <c r="AS200" s="39"/>
      <c r="AT200" s="39">
        <v>180000</v>
      </c>
      <c r="AU200" s="39"/>
      <c r="AV200" s="39"/>
      <c r="AW200" s="39"/>
      <c r="AX200" s="39"/>
      <c r="AY200" s="37" t="s">
        <v>158</v>
      </c>
      <c r="AZ200" s="18">
        <f>SUM(AZ201)</f>
        <v>156528</v>
      </c>
      <c r="BA200" s="15">
        <f t="shared" si="13"/>
        <v>99.699363057324845</v>
      </c>
    </row>
    <row r="201" spans="1:53" ht="50.1" customHeight="1" x14ac:dyDescent="0.25">
      <c r="A201" s="6" t="s">
        <v>40</v>
      </c>
      <c r="B201" s="40" t="s">
        <v>18</v>
      </c>
      <c r="C201" s="40" t="s">
        <v>23</v>
      </c>
      <c r="D201" s="40" t="s">
        <v>147</v>
      </c>
      <c r="E201" s="40" t="s">
        <v>159</v>
      </c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 t="s">
        <v>41</v>
      </c>
      <c r="U201" s="41"/>
      <c r="V201" s="41"/>
      <c r="W201" s="41"/>
      <c r="X201" s="41"/>
      <c r="Y201" s="42" t="s">
        <v>40</v>
      </c>
      <c r="Z201" s="22">
        <f>SUM(Z202)</f>
        <v>157000</v>
      </c>
      <c r="AA201" s="44"/>
      <c r="AB201" s="44"/>
      <c r="AC201" s="44"/>
      <c r="AD201" s="44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44">
        <v>180000</v>
      </c>
      <c r="AP201" s="44"/>
      <c r="AQ201" s="44"/>
      <c r="AR201" s="44"/>
      <c r="AS201" s="44"/>
      <c r="AT201" s="44">
        <v>180000</v>
      </c>
      <c r="AU201" s="44"/>
      <c r="AV201" s="44"/>
      <c r="AW201" s="44"/>
      <c r="AX201" s="44"/>
      <c r="AY201" s="42" t="s">
        <v>40</v>
      </c>
      <c r="AZ201" s="22">
        <f>SUM(AZ202)</f>
        <v>156528</v>
      </c>
      <c r="BA201" s="15">
        <f t="shared" si="13"/>
        <v>99.699363057324845</v>
      </c>
    </row>
    <row r="202" spans="1:53" ht="59.25" customHeight="1" x14ac:dyDescent="0.25">
      <c r="A202" s="6" t="s">
        <v>42</v>
      </c>
      <c r="B202" s="40" t="s">
        <v>18</v>
      </c>
      <c r="C202" s="40" t="s">
        <v>23</v>
      </c>
      <c r="D202" s="40" t="s">
        <v>147</v>
      </c>
      <c r="E202" s="40" t="s">
        <v>159</v>
      </c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 t="s">
        <v>43</v>
      </c>
      <c r="U202" s="41"/>
      <c r="V202" s="41"/>
      <c r="W202" s="41"/>
      <c r="X202" s="41"/>
      <c r="Y202" s="42" t="s">
        <v>42</v>
      </c>
      <c r="Z202" s="22">
        <f>SUM(Z203)</f>
        <v>157000</v>
      </c>
      <c r="AA202" s="44"/>
      <c r="AB202" s="44"/>
      <c r="AC202" s="44"/>
      <c r="AD202" s="44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44">
        <v>180000</v>
      </c>
      <c r="AP202" s="44"/>
      <c r="AQ202" s="44"/>
      <c r="AR202" s="44"/>
      <c r="AS202" s="44"/>
      <c r="AT202" s="44">
        <v>180000</v>
      </c>
      <c r="AU202" s="44"/>
      <c r="AV202" s="44"/>
      <c r="AW202" s="44"/>
      <c r="AX202" s="44"/>
      <c r="AY202" s="42" t="s">
        <v>42</v>
      </c>
      <c r="AZ202" s="22">
        <f>SUM(AZ203)</f>
        <v>156528</v>
      </c>
      <c r="BA202" s="15">
        <f t="shared" si="13"/>
        <v>99.699363057324845</v>
      </c>
    </row>
    <row r="203" spans="1:53" ht="24" customHeight="1" x14ac:dyDescent="0.25">
      <c r="A203" s="6" t="s">
        <v>47</v>
      </c>
      <c r="B203" s="40" t="s">
        <v>18</v>
      </c>
      <c r="C203" s="40" t="s">
        <v>23</v>
      </c>
      <c r="D203" s="40" t="s">
        <v>147</v>
      </c>
      <c r="E203" s="40" t="s">
        <v>159</v>
      </c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 t="s">
        <v>268</v>
      </c>
      <c r="U203" s="41" t="s">
        <v>280</v>
      </c>
      <c r="V203" s="41"/>
      <c r="W203" s="41"/>
      <c r="X203" s="41"/>
      <c r="Y203" s="42" t="s">
        <v>47</v>
      </c>
      <c r="Z203" s="43">
        <v>157000</v>
      </c>
      <c r="AA203" s="44"/>
      <c r="AB203" s="44"/>
      <c r="AC203" s="44"/>
      <c r="AD203" s="44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44">
        <v>180000</v>
      </c>
      <c r="AP203" s="44"/>
      <c r="AQ203" s="44"/>
      <c r="AR203" s="44"/>
      <c r="AS203" s="44"/>
      <c r="AT203" s="44">
        <v>180000</v>
      </c>
      <c r="AU203" s="44"/>
      <c r="AV203" s="44"/>
      <c r="AW203" s="44"/>
      <c r="AX203" s="44"/>
      <c r="AY203" s="42" t="s">
        <v>47</v>
      </c>
      <c r="AZ203" s="19">
        <v>156528</v>
      </c>
      <c r="BA203" s="15">
        <f t="shared" si="13"/>
        <v>99.699363057324845</v>
      </c>
    </row>
    <row r="204" spans="1:53" ht="50.1" hidden="1" customHeight="1" x14ac:dyDescent="0.25">
      <c r="A204" s="5" t="s">
        <v>160</v>
      </c>
      <c r="B204" s="35" t="s">
        <v>18</v>
      </c>
      <c r="C204" s="35" t="s">
        <v>23</v>
      </c>
      <c r="D204" s="35" t="s">
        <v>147</v>
      </c>
      <c r="E204" s="35" t="s">
        <v>161</v>
      </c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6"/>
      <c r="V204" s="36"/>
      <c r="W204" s="36"/>
      <c r="X204" s="36"/>
      <c r="Y204" s="37" t="s">
        <v>160</v>
      </c>
      <c r="Z204" s="19">
        <f>SUM(Z205)</f>
        <v>0</v>
      </c>
      <c r="AA204" s="39"/>
      <c r="AB204" s="39"/>
      <c r="AC204" s="39"/>
      <c r="AD204" s="3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39">
        <v>70000</v>
      </c>
      <c r="AP204" s="39"/>
      <c r="AQ204" s="39"/>
      <c r="AR204" s="39"/>
      <c r="AS204" s="39"/>
      <c r="AT204" s="39">
        <v>70000</v>
      </c>
      <c r="AU204" s="39"/>
      <c r="AV204" s="39"/>
      <c r="AW204" s="39"/>
      <c r="AX204" s="39"/>
      <c r="AY204" s="37" t="s">
        <v>160</v>
      </c>
      <c r="AZ204" s="19">
        <f>SUM(AZ205)</f>
        <v>0</v>
      </c>
      <c r="BA204" s="15" t="e">
        <f t="shared" si="13"/>
        <v>#DIV/0!</v>
      </c>
    </row>
    <row r="205" spans="1:53" ht="50.1" hidden="1" customHeight="1" x14ac:dyDescent="0.25">
      <c r="A205" s="6" t="s">
        <v>40</v>
      </c>
      <c r="B205" s="40" t="s">
        <v>18</v>
      </c>
      <c r="C205" s="40" t="s">
        <v>23</v>
      </c>
      <c r="D205" s="40" t="s">
        <v>147</v>
      </c>
      <c r="E205" s="40" t="s">
        <v>161</v>
      </c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 t="s">
        <v>41</v>
      </c>
      <c r="U205" s="41"/>
      <c r="V205" s="41"/>
      <c r="W205" s="41"/>
      <c r="X205" s="41"/>
      <c r="Y205" s="42" t="s">
        <v>40</v>
      </c>
      <c r="Z205" s="19">
        <f>SUM(Z206)</f>
        <v>0</v>
      </c>
      <c r="AA205" s="44"/>
      <c r="AB205" s="44"/>
      <c r="AC205" s="44"/>
      <c r="AD205" s="44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44">
        <v>70000</v>
      </c>
      <c r="AP205" s="44"/>
      <c r="AQ205" s="44"/>
      <c r="AR205" s="44"/>
      <c r="AS205" s="44"/>
      <c r="AT205" s="44">
        <v>70000</v>
      </c>
      <c r="AU205" s="44"/>
      <c r="AV205" s="44"/>
      <c r="AW205" s="44"/>
      <c r="AX205" s="44"/>
      <c r="AY205" s="42" t="s">
        <v>40</v>
      </c>
      <c r="AZ205" s="19">
        <f>SUM(AZ206)</f>
        <v>0</v>
      </c>
      <c r="BA205" s="15" t="e">
        <f t="shared" si="13"/>
        <v>#DIV/0!</v>
      </c>
    </row>
    <row r="206" spans="1:53" ht="66.95" hidden="1" customHeight="1" x14ac:dyDescent="0.25">
      <c r="A206" s="6" t="s">
        <v>42</v>
      </c>
      <c r="B206" s="40" t="s">
        <v>18</v>
      </c>
      <c r="C206" s="40" t="s">
        <v>23</v>
      </c>
      <c r="D206" s="40" t="s">
        <v>147</v>
      </c>
      <c r="E206" s="40" t="s">
        <v>161</v>
      </c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 t="s">
        <v>43</v>
      </c>
      <c r="U206" s="41"/>
      <c r="V206" s="41"/>
      <c r="W206" s="41"/>
      <c r="X206" s="41"/>
      <c r="Y206" s="42" t="s">
        <v>42</v>
      </c>
      <c r="Z206" s="18">
        <f>SUM(Z207)</f>
        <v>0</v>
      </c>
      <c r="AA206" s="44"/>
      <c r="AB206" s="44"/>
      <c r="AC206" s="44"/>
      <c r="AD206" s="44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44">
        <v>70000</v>
      </c>
      <c r="AP206" s="44"/>
      <c r="AQ206" s="44"/>
      <c r="AR206" s="44"/>
      <c r="AS206" s="44"/>
      <c r="AT206" s="44">
        <v>70000</v>
      </c>
      <c r="AU206" s="44"/>
      <c r="AV206" s="44"/>
      <c r="AW206" s="44"/>
      <c r="AX206" s="44"/>
      <c r="AY206" s="42" t="s">
        <v>42</v>
      </c>
      <c r="AZ206" s="18">
        <f>SUM(AZ207)</f>
        <v>0</v>
      </c>
      <c r="BA206" s="15" t="e">
        <f t="shared" si="13"/>
        <v>#DIV/0!</v>
      </c>
    </row>
    <row r="207" spans="1:53" ht="23.25" hidden="1" customHeight="1" x14ac:dyDescent="0.25">
      <c r="A207" s="6" t="s">
        <v>47</v>
      </c>
      <c r="B207" s="40" t="s">
        <v>18</v>
      </c>
      <c r="C207" s="40" t="s">
        <v>23</v>
      </c>
      <c r="D207" s="40" t="s">
        <v>147</v>
      </c>
      <c r="E207" s="40" t="s">
        <v>161</v>
      </c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 t="s">
        <v>268</v>
      </c>
      <c r="U207" s="41" t="s">
        <v>280</v>
      </c>
      <c r="V207" s="41"/>
      <c r="W207" s="41"/>
      <c r="X207" s="41"/>
      <c r="Y207" s="42" t="s">
        <v>47</v>
      </c>
      <c r="Z207" s="43">
        <v>0</v>
      </c>
      <c r="AA207" s="44"/>
      <c r="AB207" s="44"/>
      <c r="AC207" s="44"/>
      <c r="AD207" s="44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44">
        <v>70000</v>
      </c>
      <c r="AP207" s="44"/>
      <c r="AQ207" s="44"/>
      <c r="AR207" s="44"/>
      <c r="AS207" s="44"/>
      <c r="AT207" s="44">
        <v>70000</v>
      </c>
      <c r="AU207" s="44"/>
      <c r="AV207" s="44"/>
      <c r="AW207" s="44"/>
      <c r="AX207" s="44"/>
      <c r="AY207" s="42" t="s">
        <v>47</v>
      </c>
      <c r="AZ207" s="18">
        <v>0</v>
      </c>
      <c r="BA207" s="15" t="e">
        <f t="shared" si="13"/>
        <v>#DIV/0!</v>
      </c>
    </row>
    <row r="208" spans="1:53" ht="33.4" customHeight="1" x14ac:dyDescent="0.25">
      <c r="A208" s="4" t="s">
        <v>162</v>
      </c>
      <c r="B208" s="30" t="s">
        <v>18</v>
      </c>
      <c r="C208" s="30" t="s">
        <v>163</v>
      </c>
      <c r="D208" s="30" t="s">
        <v>21</v>
      </c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1"/>
      <c r="V208" s="31"/>
      <c r="W208" s="31"/>
      <c r="X208" s="31"/>
      <c r="Y208" s="34" t="s">
        <v>162</v>
      </c>
      <c r="Z208" s="16">
        <f>SUM(Z209,Z223,Z249)</f>
        <v>20757149.949999999</v>
      </c>
      <c r="AA208" s="33">
        <v>699000</v>
      </c>
      <c r="AB208" s="33">
        <v>12477266</v>
      </c>
      <c r="AC208" s="33"/>
      <c r="AD208" s="33">
        <v>1011859</v>
      </c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33">
        <v>7093500</v>
      </c>
      <c r="AP208" s="33"/>
      <c r="AQ208" s="33"/>
      <c r="AR208" s="33"/>
      <c r="AS208" s="33"/>
      <c r="AT208" s="33">
        <v>6756500</v>
      </c>
      <c r="AU208" s="33"/>
      <c r="AV208" s="33"/>
      <c r="AW208" s="33"/>
      <c r="AX208" s="33"/>
      <c r="AY208" s="34" t="s">
        <v>162</v>
      </c>
      <c r="AZ208" s="16">
        <f>SUM(AZ209,AZ223,AZ249)</f>
        <v>15337572.83</v>
      </c>
      <c r="BA208" s="15">
        <f t="shared" si="13"/>
        <v>73.890552734577128</v>
      </c>
    </row>
    <row r="209" spans="1:53" ht="16.7" customHeight="1" x14ac:dyDescent="0.25">
      <c r="A209" s="4" t="s">
        <v>164</v>
      </c>
      <c r="B209" s="30" t="s">
        <v>18</v>
      </c>
      <c r="C209" s="30" t="s">
        <v>163</v>
      </c>
      <c r="D209" s="30" t="s">
        <v>20</v>
      </c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1"/>
      <c r="V209" s="31"/>
      <c r="W209" s="31"/>
      <c r="X209" s="31"/>
      <c r="Y209" s="34" t="s">
        <v>164</v>
      </c>
      <c r="Z209" s="15">
        <f>SUM(Z210,Z217)</f>
        <v>600000</v>
      </c>
      <c r="AA209" s="33"/>
      <c r="AB209" s="33"/>
      <c r="AC209" s="33"/>
      <c r="AD209" s="33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33">
        <v>1400000</v>
      </c>
      <c r="AP209" s="33"/>
      <c r="AQ209" s="33"/>
      <c r="AR209" s="33"/>
      <c r="AS209" s="33"/>
      <c r="AT209" s="33">
        <v>1400000</v>
      </c>
      <c r="AU209" s="33"/>
      <c r="AV209" s="33"/>
      <c r="AW209" s="33"/>
      <c r="AX209" s="33"/>
      <c r="AY209" s="34" t="s">
        <v>164</v>
      </c>
      <c r="AZ209" s="15">
        <f>SUM(AZ210,AZ217)</f>
        <v>586646.16</v>
      </c>
      <c r="BA209" s="15">
        <f t="shared" si="13"/>
        <v>97.774360000000001</v>
      </c>
    </row>
    <row r="210" spans="1:53" ht="70.5" hidden="1" customHeight="1" x14ac:dyDescent="0.25">
      <c r="A210" s="5" t="s">
        <v>110</v>
      </c>
      <c r="B210" s="35" t="s">
        <v>18</v>
      </c>
      <c r="C210" s="35" t="s">
        <v>163</v>
      </c>
      <c r="D210" s="35" t="s">
        <v>20</v>
      </c>
      <c r="E210" s="35" t="s">
        <v>111</v>
      </c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6"/>
      <c r="V210" s="36"/>
      <c r="W210" s="36"/>
      <c r="X210" s="36"/>
      <c r="Y210" s="37" t="s">
        <v>110</v>
      </c>
      <c r="Z210" s="18">
        <f t="shared" ref="Z210:Z215" si="17">SUM(Z211)</f>
        <v>0</v>
      </c>
      <c r="AA210" s="39"/>
      <c r="AB210" s="39"/>
      <c r="AC210" s="39"/>
      <c r="AD210" s="3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39">
        <v>800000</v>
      </c>
      <c r="AP210" s="39"/>
      <c r="AQ210" s="39"/>
      <c r="AR210" s="39"/>
      <c r="AS210" s="39"/>
      <c r="AT210" s="39">
        <v>800000</v>
      </c>
      <c r="AU210" s="39"/>
      <c r="AV210" s="39"/>
      <c r="AW210" s="39"/>
      <c r="AX210" s="39"/>
      <c r="AY210" s="37" t="s">
        <v>110</v>
      </c>
      <c r="AZ210" s="18">
        <f t="shared" ref="AZ210:AZ215" si="18">SUM(AZ211)</f>
        <v>0</v>
      </c>
      <c r="BA210" s="15" t="e">
        <f t="shared" si="13"/>
        <v>#DIV/0!</v>
      </c>
    </row>
    <row r="211" spans="1:53" ht="88.5" hidden="1" customHeight="1" x14ac:dyDescent="0.25">
      <c r="A211" s="5" t="s">
        <v>148</v>
      </c>
      <c r="B211" s="35" t="s">
        <v>18</v>
      </c>
      <c r="C211" s="35" t="s">
        <v>163</v>
      </c>
      <c r="D211" s="35" t="s">
        <v>20</v>
      </c>
      <c r="E211" s="35" t="s">
        <v>149</v>
      </c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6"/>
      <c r="V211" s="36"/>
      <c r="W211" s="36"/>
      <c r="X211" s="36"/>
      <c r="Y211" s="37" t="s">
        <v>148</v>
      </c>
      <c r="Z211" s="18">
        <f t="shared" si="17"/>
        <v>0</v>
      </c>
      <c r="AA211" s="39"/>
      <c r="AB211" s="39"/>
      <c r="AC211" s="39"/>
      <c r="AD211" s="3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39">
        <v>800000</v>
      </c>
      <c r="AP211" s="39"/>
      <c r="AQ211" s="39"/>
      <c r="AR211" s="39"/>
      <c r="AS211" s="39"/>
      <c r="AT211" s="39">
        <v>800000</v>
      </c>
      <c r="AU211" s="39"/>
      <c r="AV211" s="39"/>
      <c r="AW211" s="39"/>
      <c r="AX211" s="39"/>
      <c r="AY211" s="37" t="s">
        <v>148</v>
      </c>
      <c r="AZ211" s="18">
        <f t="shared" si="18"/>
        <v>0</v>
      </c>
      <c r="BA211" s="15" t="e">
        <f t="shared" si="13"/>
        <v>#DIV/0!</v>
      </c>
    </row>
    <row r="212" spans="1:53" ht="38.25" hidden="1" customHeight="1" x14ac:dyDescent="0.25">
      <c r="A212" s="5" t="s">
        <v>165</v>
      </c>
      <c r="B212" s="35" t="s">
        <v>18</v>
      </c>
      <c r="C212" s="35" t="s">
        <v>163</v>
      </c>
      <c r="D212" s="35" t="s">
        <v>20</v>
      </c>
      <c r="E212" s="35" t="s">
        <v>166</v>
      </c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6"/>
      <c r="V212" s="36"/>
      <c r="W212" s="36"/>
      <c r="X212" s="36"/>
      <c r="Y212" s="37" t="s">
        <v>165</v>
      </c>
      <c r="Z212" s="18">
        <f t="shared" si="17"/>
        <v>0</v>
      </c>
      <c r="AA212" s="39"/>
      <c r="AB212" s="39"/>
      <c r="AC212" s="39"/>
      <c r="AD212" s="3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39">
        <v>800000</v>
      </c>
      <c r="AP212" s="39"/>
      <c r="AQ212" s="39"/>
      <c r="AR212" s="39"/>
      <c r="AS212" s="39"/>
      <c r="AT212" s="39">
        <v>800000</v>
      </c>
      <c r="AU212" s="39"/>
      <c r="AV212" s="39"/>
      <c r="AW212" s="39"/>
      <c r="AX212" s="39"/>
      <c r="AY212" s="37" t="s">
        <v>165</v>
      </c>
      <c r="AZ212" s="18">
        <f t="shared" si="18"/>
        <v>0</v>
      </c>
      <c r="BA212" s="15" t="e">
        <f t="shared" si="13"/>
        <v>#DIV/0!</v>
      </c>
    </row>
    <row r="213" spans="1:53" ht="96.75" hidden="1" customHeight="1" x14ac:dyDescent="0.25">
      <c r="A213" s="5" t="s">
        <v>167</v>
      </c>
      <c r="B213" s="35" t="s">
        <v>18</v>
      </c>
      <c r="C213" s="35" t="s">
        <v>163</v>
      </c>
      <c r="D213" s="35" t="s">
        <v>20</v>
      </c>
      <c r="E213" s="35" t="s">
        <v>168</v>
      </c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6"/>
      <c r="V213" s="36"/>
      <c r="W213" s="36"/>
      <c r="X213" s="36"/>
      <c r="Y213" s="37" t="s">
        <v>167</v>
      </c>
      <c r="Z213" s="18">
        <f t="shared" si="17"/>
        <v>0</v>
      </c>
      <c r="AA213" s="39"/>
      <c r="AB213" s="39"/>
      <c r="AC213" s="39"/>
      <c r="AD213" s="3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39">
        <v>800000</v>
      </c>
      <c r="AP213" s="39"/>
      <c r="AQ213" s="39"/>
      <c r="AR213" s="39"/>
      <c r="AS213" s="39"/>
      <c r="AT213" s="39">
        <v>800000</v>
      </c>
      <c r="AU213" s="39"/>
      <c r="AV213" s="39"/>
      <c r="AW213" s="39"/>
      <c r="AX213" s="39"/>
      <c r="AY213" s="37" t="s">
        <v>167</v>
      </c>
      <c r="AZ213" s="18">
        <f t="shared" si="18"/>
        <v>0</v>
      </c>
      <c r="BA213" s="15" t="e">
        <f t="shared" si="13"/>
        <v>#DIV/0!</v>
      </c>
    </row>
    <row r="214" spans="1:53" ht="57.75" hidden="1" customHeight="1" x14ac:dyDescent="0.25">
      <c r="A214" s="6" t="s">
        <v>169</v>
      </c>
      <c r="B214" s="40" t="s">
        <v>18</v>
      </c>
      <c r="C214" s="40" t="s">
        <v>163</v>
      </c>
      <c r="D214" s="40" t="s">
        <v>20</v>
      </c>
      <c r="E214" s="40" t="s">
        <v>168</v>
      </c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 t="s">
        <v>170</v>
      </c>
      <c r="U214" s="41"/>
      <c r="V214" s="41"/>
      <c r="W214" s="41"/>
      <c r="X214" s="41"/>
      <c r="Y214" s="42" t="s">
        <v>169</v>
      </c>
      <c r="Z214" s="19">
        <f t="shared" si="17"/>
        <v>0</v>
      </c>
      <c r="AA214" s="44"/>
      <c r="AB214" s="44"/>
      <c r="AC214" s="44"/>
      <c r="AD214" s="44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44">
        <v>800000</v>
      </c>
      <c r="AP214" s="44"/>
      <c r="AQ214" s="44"/>
      <c r="AR214" s="44"/>
      <c r="AS214" s="44"/>
      <c r="AT214" s="44">
        <v>800000</v>
      </c>
      <c r="AU214" s="44"/>
      <c r="AV214" s="44"/>
      <c r="AW214" s="44"/>
      <c r="AX214" s="44"/>
      <c r="AY214" s="42" t="s">
        <v>169</v>
      </c>
      <c r="AZ214" s="19">
        <f t="shared" si="18"/>
        <v>0</v>
      </c>
      <c r="BA214" s="15" t="e">
        <f t="shared" si="13"/>
        <v>#DIV/0!</v>
      </c>
    </row>
    <row r="215" spans="1:53" ht="60.75" hidden="1" customHeight="1" x14ac:dyDescent="0.25">
      <c r="A215" s="6" t="s">
        <v>171</v>
      </c>
      <c r="B215" s="40" t="s">
        <v>18</v>
      </c>
      <c r="C215" s="40" t="s">
        <v>163</v>
      </c>
      <c r="D215" s="40" t="s">
        <v>20</v>
      </c>
      <c r="E215" s="40" t="s">
        <v>168</v>
      </c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 t="s">
        <v>172</v>
      </c>
      <c r="U215" s="41"/>
      <c r="V215" s="41"/>
      <c r="W215" s="41"/>
      <c r="X215" s="41"/>
      <c r="Y215" s="42" t="s">
        <v>171</v>
      </c>
      <c r="Z215" s="19">
        <f t="shared" si="17"/>
        <v>0</v>
      </c>
      <c r="AA215" s="44"/>
      <c r="AB215" s="44"/>
      <c r="AC215" s="44"/>
      <c r="AD215" s="44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44">
        <v>800000</v>
      </c>
      <c r="AP215" s="44"/>
      <c r="AQ215" s="44"/>
      <c r="AR215" s="44"/>
      <c r="AS215" s="44"/>
      <c r="AT215" s="44">
        <v>800000</v>
      </c>
      <c r="AU215" s="44"/>
      <c r="AV215" s="44"/>
      <c r="AW215" s="44"/>
      <c r="AX215" s="44"/>
      <c r="AY215" s="42" t="s">
        <v>171</v>
      </c>
      <c r="AZ215" s="19">
        <f t="shared" si="18"/>
        <v>0</v>
      </c>
      <c r="BA215" s="15" t="e">
        <f t="shared" si="13"/>
        <v>#DIV/0!</v>
      </c>
    </row>
    <row r="216" spans="1:53" ht="66.95" hidden="1" customHeight="1" x14ac:dyDescent="0.25">
      <c r="A216" s="6" t="s">
        <v>173</v>
      </c>
      <c r="B216" s="40" t="s">
        <v>18</v>
      </c>
      <c r="C216" s="40" t="s">
        <v>163</v>
      </c>
      <c r="D216" s="40" t="s">
        <v>20</v>
      </c>
      <c r="E216" s="40" t="s">
        <v>168</v>
      </c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 t="s">
        <v>277</v>
      </c>
      <c r="U216" s="41" t="s">
        <v>267</v>
      </c>
      <c r="V216" s="41"/>
      <c r="W216" s="41"/>
      <c r="X216" s="41"/>
      <c r="Y216" s="42" t="s">
        <v>173</v>
      </c>
      <c r="Z216" s="43">
        <v>0</v>
      </c>
      <c r="AA216" s="44"/>
      <c r="AB216" s="44"/>
      <c r="AC216" s="44"/>
      <c r="AD216" s="44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44">
        <v>800000</v>
      </c>
      <c r="AP216" s="44"/>
      <c r="AQ216" s="44"/>
      <c r="AR216" s="44"/>
      <c r="AS216" s="44"/>
      <c r="AT216" s="44">
        <v>800000</v>
      </c>
      <c r="AU216" s="44"/>
      <c r="AV216" s="44"/>
      <c r="AW216" s="44"/>
      <c r="AX216" s="44"/>
      <c r="AY216" s="42" t="s">
        <v>173</v>
      </c>
      <c r="AZ216" s="18">
        <v>0</v>
      </c>
      <c r="BA216" s="15" t="e">
        <f t="shared" si="13"/>
        <v>#DIV/0!</v>
      </c>
    </row>
    <row r="217" spans="1:53" ht="33.4" customHeight="1" x14ac:dyDescent="0.25">
      <c r="A217" s="5" t="s">
        <v>57</v>
      </c>
      <c r="B217" s="35" t="s">
        <v>18</v>
      </c>
      <c r="C217" s="35" t="s">
        <v>163</v>
      </c>
      <c r="D217" s="35" t="s">
        <v>20</v>
      </c>
      <c r="E217" s="35" t="s">
        <v>58</v>
      </c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6"/>
      <c r="V217" s="36"/>
      <c r="W217" s="36"/>
      <c r="X217" s="36"/>
      <c r="Y217" s="37" t="s">
        <v>57</v>
      </c>
      <c r="Z217" s="18">
        <f>SUM(Z218)</f>
        <v>600000</v>
      </c>
      <c r="AA217" s="39"/>
      <c r="AB217" s="39"/>
      <c r="AC217" s="39"/>
      <c r="AD217" s="3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39">
        <v>600000</v>
      </c>
      <c r="AP217" s="39"/>
      <c r="AQ217" s="39"/>
      <c r="AR217" s="39"/>
      <c r="AS217" s="39"/>
      <c r="AT217" s="39">
        <v>600000</v>
      </c>
      <c r="AU217" s="39"/>
      <c r="AV217" s="39"/>
      <c r="AW217" s="39"/>
      <c r="AX217" s="39"/>
      <c r="AY217" s="37" t="s">
        <v>57</v>
      </c>
      <c r="AZ217" s="18">
        <f>SUM(AZ218)</f>
        <v>586646.16</v>
      </c>
      <c r="BA217" s="15">
        <f t="shared" si="13"/>
        <v>97.774360000000001</v>
      </c>
    </row>
    <row r="218" spans="1:53" ht="24" customHeight="1" x14ac:dyDescent="0.25">
      <c r="A218" s="5" t="s">
        <v>59</v>
      </c>
      <c r="B218" s="35" t="s">
        <v>18</v>
      </c>
      <c r="C218" s="35" t="s">
        <v>163</v>
      </c>
      <c r="D218" s="35" t="s">
        <v>20</v>
      </c>
      <c r="E218" s="35" t="s">
        <v>60</v>
      </c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6"/>
      <c r="V218" s="36"/>
      <c r="W218" s="36"/>
      <c r="X218" s="36"/>
      <c r="Y218" s="37" t="s">
        <v>59</v>
      </c>
      <c r="Z218" s="18">
        <f>SUM(Z219)</f>
        <v>600000</v>
      </c>
      <c r="AA218" s="39"/>
      <c r="AB218" s="39"/>
      <c r="AC218" s="39"/>
      <c r="AD218" s="3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39">
        <v>600000</v>
      </c>
      <c r="AP218" s="39"/>
      <c r="AQ218" s="39"/>
      <c r="AR218" s="39"/>
      <c r="AS218" s="39"/>
      <c r="AT218" s="39">
        <v>600000</v>
      </c>
      <c r="AU218" s="39"/>
      <c r="AV218" s="39"/>
      <c r="AW218" s="39"/>
      <c r="AX218" s="39"/>
      <c r="AY218" s="37" t="s">
        <v>59</v>
      </c>
      <c r="AZ218" s="18">
        <f>SUM(AZ219)</f>
        <v>586646.16</v>
      </c>
      <c r="BA218" s="15">
        <f t="shared" si="13"/>
        <v>97.774360000000001</v>
      </c>
    </row>
    <row r="219" spans="1:53" ht="66" customHeight="1" x14ac:dyDescent="0.25">
      <c r="A219" s="5" t="s">
        <v>174</v>
      </c>
      <c r="B219" s="35" t="s">
        <v>18</v>
      </c>
      <c r="C219" s="35" t="s">
        <v>163</v>
      </c>
      <c r="D219" s="35" t="s">
        <v>20</v>
      </c>
      <c r="E219" s="35" t="s">
        <v>175</v>
      </c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6"/>
      <c r="V219" s="36"/>
      <c r="W219" s="36"/>
      <c r="X219" s="36"/>
      <c r="Y219" s="37" t="s">
        <v>174</v>
      </c>
      <c r="Z219" s="18">
        <f>SUM(Z220)</f>
        <v>600000</v>
      </c>
      <c r="AA219" s="39"/>
      <c r="AB219" s="39"/>
      <c r="AC219" s="39"/>
      <c r="AD219" s="3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39">
        <v>600000</v>
      </c>
      <c r="AP219" s="39"/>
      <c r="AQ219" s="39"/>
      <c r="AR219" s="39"/>
      <c r="AS219" s="39"/>
      <c r="AT219" s="39">
        <v>600000</v>
      </c>
      <c r="AU219" s="39"/>
      <c r="AV219" s="39"/>
      <c r="AW219" s="39"/>
      <c r="AX219" s="39"/>
      <c r="AY219" s="37" t="s">
        <v>174</v>
      </c>
      <c r="AZ219" s="18">
        <f>SUM(AZ220)</f>
        <v>586646.16</v>
      </c>
      <c r="BA219" s="15">
        <f t="shared" si="13"/>
        <v>97.774360000000001</v>
      </c>
    </row>
    <row r="220" spans="1:53" ht="46.5" customHeight="1" x14ac:dyDescent="0.25">
      <c r="A220" s="6" t="s">
        <v>40</v>
      </c>
      <c r="B220" s="40" t="s">
        <v>18</v>
      </c>
      <c r="C220" s="40" t="s">
        <v>163</v>
      </c>
      <c r="D220" s="40" t="s">
        <v>20</v>
      </c>
      <c r="E220" s="40" t="s">
        <v>175</v>
      </c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 t="s">
        <v>41</v>
      </c>
      <c r="U220" s="41"/>
      <c r="V220" s="41"/>
      <c r="W220" s="41"/>
      <c r="X220" s="41"/>
      <c r="Y220" s="42" t="s">
        <v>40</v>
      </c>
      <c r="Z220" s="18">
        <f>SUM(Z221)</f>
        <v>600000</v>
      </c>
      <c r="AA220" s="44"/>
      <c r="AB220" s="44"/>
      <c r="AC220" s="44"/>
      <c r="AD220" s="44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44">
        <v>600000</v>
      </c>
      <c r="AP220" s="44"/>
      <c r="AQ220" s="44"/>
      <c r="AR220" s="44"/>
      <c r="AS220" s="44"/>
      <c r="AT220" s="44">
        <v>600000</v>
      </c>
      <c r="AU220" s="44"/>
      <c r="AV220" s="44"/>
      <c r="AW220" s="44"/>
      <c r="AX220" s="44"/>
      <c r="AY220" s="42" t="s">
        <v>40</v>
      </c>
      <c r="AZ220" s="18">
        <f>SUM(AZ221)</f>
        <v>586646.16</v>
      </c>
      <c r="BA220" s="15">
        <f t="shared" si="13"/>
        <v>97.774360000000001</v>
      </c>
    </row>
    <row r="221" spans="1:53" ht="47.25" customHeight="1" x14ac:dyDescent="0.25">
      <c r="A221" s="6" t="s">
        <v>42</v>
      </c>
      <c r="B221" s="40" t="s">
        <v>18</v>
      </c>
      <c r="C221" s="40" t="s">
        <v>163</v>
      </c>
      <c r="D221" s="40" t="s">
        <v>20</v>
      </c>
      <c r="E221" s="40" t="s">
        <v>175</v>
      </c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 t="s">
        <v>43</v>
      </c>
      <c r="U221" s="41"/>
      <c r="V221" s="41"/>
      <c r="W221" s="41"/>
      <c r="X221" s="41"/>
      <c r="Y221" s="42" t="s">
        <v>42</v>
      </c>
      <c r="Z221" s="18">
        <f>SUM(Z222)</f>
        <v>600000</v>
      </c>
      <c r="AA221" s="44"/>
      <c r="AB221" s="44"/>
      <c r="AC221" s="44"/>
      <c r="AD221" s="44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44">
        <v>600000</v>
      </c>
      <c r="AP221" s="44"/>
      <c r="AQ221" s="44"/>
      <c r="AR221" s="44"/>
      <c r="AS221" s="44"/>
      <c r="AT221" s="44">
        <v>600000</v>
      </c>
      <c r="AU221" s="44"/>
      <c r="AV221" s="44"/>
      <c r="AW221" s="44"/>
      <c r="AX221" s="44"/>
      <c r="AY221" s="42" t="s">
        <v>42</v>
      </c>
      <c r="AZ221" s="18">
        <f>SUM(AZ222)</f>
        <v>586646.16</v>
      </c>
      <c r="BA221" s="15">
        <f>PRODUCT(AZ221,1/Z221,100)</f>
        <v>97.774360000000001</v>
      </c>
    </row>
    <row r="222" spans="1:53" ht="29.25" customHeight="1" x14ac:dyDescent="0.25">
      <c r="A222" s="6" t="s">
        <v>46</v>
      </c>
      <c r="B222" s="40" t="s">
        <v>18</v>
      </c>
      <c r="C222" s="40" t="s">
        <v>163</v>
      </c>
      <c r="D222" s="40" t="s">
        <v>20</v>
      </c>
      <c r="E222" s="40" t="s">
        <v>175</v>
      </c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 t="s">
        <v>268</v>
      </c>
      <c r="U222" s="41" t="s">
        <v>290</v>
      </c>
      <c r="V222" s="41"/>
      <c r="W222" s="41"/>
      <c r="X222" s="41"/>
      <c r="Y222" s="42" t="s">
        <v>46</v>
      </c>
      <c r="Z222" s="43">
        <v>600000</v>
      </c>
      <c r="AA222" s="44"/>
      <c r="AB222" s="44"/>
      <c r="AC222" s="44"/>
      <c r="AD222" s="44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44">
        <v>600000</v>
      </c>
      <c r="AP222" s="44"/>
      <c r="AQ222" s="44"/>
      <c r="AR222" s="44"/>
      <c r="AS222" s="44"/>
      <c r="AT222" s="44">
        <v>600000</v>
      </c>
      <c r="AU222" s="44"/>
      <c r="AV222" s="44"/>
      <c r="AW222" s="44"/>
      <c r="AX222" s="44"/>
      <c r="AY222" s="42" t="s">
        <v>46</v>
      </c>
      <c r="AZ222" s="18">
        <v>586646.16</v>
      </c>
      <c r="BA222" s="15">
        <f>PRODUCT(AZ222,1/Z222,100)</f>
        <v>97.774360000000001</v>
      </c>
    </row>
    <row r="223" spans="1:53" ht="16.7" customHeight="1" x14ac:dyDescent="0.25">
      <c r="A223" s="4" t="s">
        <v>176</v>
      </c>
      <c r="B223" s="30" t="s">
        <v>18</v>
      </c>
      <c r="C223" s="30" t="s">
        <v>163</v>
      </c>
      <c r="D223" s="30" t="s">
        <v>102</v>
      </c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1"/>
      <c r="V223" s="31"/>
      <c r="W223" s="31"/>
      <c r="X223" s="31"/>
      <c r="Y223" s="34" t="s">
        <v>176</v>
      </c>
      <c r="Z223" s="15">
        <f>SUM(Z224)</f>
        <v>8484362.1600000001</v>
      </c>
      <c r="AA223" s="33"/>
      <c r="AB223" s="33">
        <v>7402000</v>
      </c>
      <c r="AC223" s="33"/>
      <c r="AD223" s="33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33">
        <v>400000</v>
      </c>
      <c r="AP223" s="33"/>
      <c r="AQ223" s="33"/>
      <c r="AR223" s="33"/>
      <c r="AS223" s="33"/>
      <c r="AT223" s="33">
        <v>400000</v>
      </c>
      <c r="AU223" s="33"/>
      <c r="AV223" s="33"/>
      <c r="AW223" s="33"/>
      <c r="AX223" s="33"/>
      <c r="AY223" s="34" t="s">
        <v>176</v>
      </c>
      <c r="AZ223" s="15">
        <f>SUM(AZ224)</f>
        <v>3400398.94</v>
      </c>
      <c r="BA223" s="15">
        <f t="shared" si="13"/>
        <v>40.078427533791178</v>
      </c>
    </row>
    <row r="224" spans="1:53" s="48" customFormat="1" ht="64.5" customHeight="1" x14ac:dyDescent="0.25">
      <c r="A224" s="5" t="s">
        <v>110</v>
      </c>
      <c r="B224" s="35" t="s">
        <v>18</v>
      </c>
      <c r="C224" s="35" t="s">
        <v>163</v>
      </c>
      <c r="D224" s="35" t="s">
        <v>102</v>
      </c>
      <c r="E224" s="35" t="s">
        <v>111</v>
      </c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6"/>
      <c r="V224" s="36"/>
      <c r="W224" s="36"/>
      <c r="X224" s="36"/>
      <c r="Y224" s="37" t="s">
        <v>110</v>
      </c>
      <c r="Z224" s="19">
        <f>SUM(Z225)</f>
        <v>8484362.1600000001</v>
      </c>
      <c r="AA224" s="39"/>
      <c r="AB224" s="39">
        <v>7402000</v>
      </c>
      <c r="AC224" s="39"/>
      <c r="AD224" s="3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39">
        <v>400000</v>
      </c>
      <c r="AP224" s="39"/>
      <c r="AQ224" s="39"/>
      <c r="AR224" s="39"/>
      <c r="AS224" s="39"/>
      <c r="AT224" s="39">
        <v>400000</v>
      </c>
      <c r="AU224" s="39"/>
      <c r="AV224" s="39"/>
      <c r="AW224" s="39"/>
      <c r="AX224" s="39"/>
      <c r="AY224" s="37" t="s">
        <v>110</v>
      </c>
      <c r="AZ224" s="19">
        <f>SUM(AZ225)</f>
        <v>3400398.94</v>
      </c>
      <c r="BA224" s="19">
        <f t="shared" si="13"/>
        <v>40.078427533791178</v>
      </c>
    </row>
    <row r="225" spans="1:53" s="48" customFormat="1" ht="78" customHeight="1" x14ac:dyDescent="0.25">
      <c r="A225" s="5" t="s">
        <v>148</v>
      </c>
      <c r="B225" s="35" t="s">
        <v>18</v>
      </c>
      <c r="C225" s="35" t="s">
        <v>163</v>
      </c>
      <c r="D225" s="35" t="s">
        <v>102</v>
      </c>
      <c r="E225" s="35" t="s">
        <v>149</v>
      </c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6"/>
      <c r="V225" s="36"/>
      <c r="W225" s="36"/>
      <c r="X225" s="36"/>
      <c r="Y225" s="37" t="s">
        <v>148</v>
      </c>
      <c r="Z225" s="19">
        <f>SUM(Z226)</f>
        <v>8484362.1600000001</v>
      </c>
      <c r="AA225" s="39"/>
      <c r="AB225" s="39">
        <v>7402000</v>
      </c>
      <c r="AC225" s="39"/>
      <c r="AD225" s="3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39">
        <v>400000</v>
      </c>
      <c r="AP225" s="39"/>
      <c r="AQ225" s="39"/>
      <c r="AR225" s="39"/>
      <c r="AS225" s="39"/>
      <c r="AT225" s="39">
        <v>400000</v>
      </c>
      <c r="AU225" s="39"/>
      <c r="AV225" s="39"/>
      <c r="AW225" s="39"/>
      <c r="AX225" s="39"/>
      <c r="AY225" s="37" t="s">
        <v>148</v>
      </c>
      <c r="AZ225" s="19">
        <f>SUM(AZ226)</f>
        <v>3400398.94</v>
      </c>
      <c r="BA225" s="19">
        <f t="shared" si="13"/>
        <v>40.078427533791178</v>
      </c>
    </row>
    <row r="226" spans="1:53" s="48" customFormat="1" ht="35.25" customHeight="1" x14ac:dyDescent="0.25">
      <c r="A226" s="5" t="s">
        <v>177</v>
      </c>
      <c r="B226" s="35" t="s">
        <v>18</v>
      </c>
      <c r="C226" s="35" t="s">
        <v>163</v>
      </c>
      <c r="D226" s="35" t="s">
        <v>102</v>
      </c>
      <c r="E226" s="35" t="s">
        <v>178</v>
      </c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6"/>
      <c r="V226" s="36"/>
      <c r="W226" s="36"/>
      <c r="X226" s="36"/>
      <c r="Y226" s="37" t="s">
        <v>177</v>
      </c>
      <c r="Z226" s="18">
        <f>SUM(Z227,Z232,Z236,Z240,Z245,)</f>
        <v>8484362.1600000001</v>
      </c>
      <c r="AA226" s="39"/>
      <c r="AB226" s="39">
        <v>7402000</v>
      </c>
      <c r="AC226" s="39"/>
      <c r="AD226" s="3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39">
        <v>400000</v>
      </c>
      <c r="AP226" s="39"/>
      <c r="AQ226" s="39"/>
      <c r="AR226" s="39"/>
      <c r="AS226" s="39"/>
      <c r="AT226" s="39">
        <v>400000</v>
      </c>
      <c r="AU226" s="39"/>
      <c r="AV226" s="39"/>
      <c r="AW226" s="39"/>
      <c r="AX226" s="39"/>
      <c r="AY226" s="37" t="s">
        <v>177</v>
      </c>
      <c r="AZ226" s="18">
        <f>SUM(AZ227,AZ232,AZ236,AZ240,AZ245,)</f>
        <v>3400398.94</v>
      </c>
      <c r="BA226" s="19">
        <f t="shared" si="13"/>
        <v>40.078427533791178</v>
      </c>
    </row>
    <row r="227" spans="1:53" s="48" customFormat="1" ht="34.5" customHeight="1" x14ac:dyDescent="0.25">
      <c r="A227" s="5" t="s">
        <v>179</v>
      </c>
      <c r="B227" s="35" t="s">
        <v>18</v>
      </c>
      <c r="C227" s="35" t="s">
        <v>163</v>
      </c>
      <c r="D227" s="35" t="s">
        <v>102</v>
      </c>
      <c r="E227" s="35" t="s">
        <v>180</v>
      </c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6"/>
      <c r="V227" s="36"/>
      <c r="W227" s="36"/>
      <c r="X227" s="36"/>
      <c r="Y227" s="37" t="s">
        <v>179</v>
      </c>
      <c r="Z227" s="18">
        <f>SUM(Z228)</f>
        <v>620630</v>
      </c>
      <c r="AA227" s="39"/>
      <c r="AB227" s="39"/>
      <c r="AC227" s="39"/>
      <c r="AD227" s="3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39"/>
      <c r="AP227" s="39"/>
      <c r="AQ227" s="39"/>
      <c r="AR227" s="39"/>
      <c r="AS227" s="39"/>
      <c r="AT227" s="39"/>
      <c r="AU227" s="39"/>
      <c r="AV227" s="39"/>
      <c r="AW227" s="39"/>
      <c r="AX227" s="39"/>
      <c r="AY227" s="37" t="s">
        <v>179</v>
      </c>
      <c r="AZ227" s="18">
        <f>SUM(AZ228)</f>
        <v>562810.15</v>
      </c>
      <c r="BA227" s="19">
        <f t="shared" si="13"/>
        <v>90.683684320770823</v>
      </c>
    </row>
    <row r="228" spans="1:53" s="48" customFormat="1" ht="45.75" customHeight="1" x14ac:dyDescent="0.25">
      <c r="A228" s="6" t="s">
        <v>40</v>
      </c>
      <c r="B228" s="40" t="s">
        <v>18</v>
      </c>
      <c r="C228" s="40" t="s">
        <v>163</v>
      </c>
      <c r="D228" s="40" t="s">
        <v>102</v>
      </c>
      <c r="E228" s="40" t="s">
        <v>180</v>
      </c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 t="s">
        <v>41</v>
      </c>
      <c r="U228" s="41"/>
      <c r="V228" s="41"/>
      <c r="W228" s="41"/>
      <c r="X228" s="41"/>
      <c r="Y228" s="42" t="s">
        <v>40</v>
      </c>
      <c r="Z228" s="18">
        <f t="shared" ref="Z228" si="19">SUM(Z229)</f>
        <v>620630</v>
      </c>
      <c r="AA228" s="44"/>
      <c r="AB228" s="44"/>
      <c r="AC228" s="44"/>
      <c r="AD228" s="44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44"/>
      <c r="AP228" s="44"/>
      <c r="AQ228" s="44"/>
      <c r="AR228" s="44"/>
      <c r="AS228" s="44"/>
      <c r="AT228" s="44"/>
      <c r="AU228" s="44"/>
      <c r="AV228" s="44"/>
      <c r="AW228" s="44"/>
      <c r="AX228" s="44"/>
      <c r="AY228" s="42" t="s">
        <v>40</v>
      </c>
      <c r="AZ228" s="18">
        <f t="shared" ref="AZ228" si="20">SUM(AZ229)</f>
        <v>562810.15</v>
      </c>
      <c r="BA228" s="19">
        <f t="shared" si="13"/>
        <v>90.683684320770823</v>
      </c>
    </row>
    <row r="229" spans="1:53" s="48" customFormat="1" ht="50.25" customHeight="1" x14ac:dyDescent="0.25">
      <c r="A229" s="6" t="s">
        <v>42</v>
      </c>
      <c r="B229" s="40" t="s">
        <v>18</v>
      </c>
      <c r="C229" s="40" t="s">
        <v>163</v>
      </c>
      <c r="D229" s="40" t="s">
        <v>102</v>
      </c>
      <c r="E229" s="40" t="s">
        <v>180</v>
      </c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 t="s">
        <v>43</v>
      </c>
      <c r="U229" s="41"/>
      <c r="V229" s="41"/>
      <c r="W229" s="41"/>
      <c r="X229" s="41"/>
      <c r="Y229" s="42" t="s">
        <v>42</v>
      </c>
      <c r="Z229" s="18">
        <f>SUM(Z230:Z231)</f>
        <v>620630</v>
      </c>
      <c r="AA229" s="44"/>
      <c r="AB229" s="44"/>
      <c r="AC229" s="44"/>
      <c r="AD229" s="44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44"/>
      <c r="AP229" s="44"/>
      <c r="AQ229" s="44"/>
      <c r="AR229" s="44"/>
      <c r="AS229" s="44"/>
      <c r="AT229" s="44"/>
      <c r="AU229" s="44"/>
      <c r="AV229" s="44"/>
      <c r="AW229" s="44"/>
      <c r="AX229" s="44"/>
      <c r="AY229" s="42" t="s">
        <v>42</v>
      </c>
      <c r="AZ229" s="18">
        <f>SUM(AZ230:AZ231)</f>
        <v>562810.15</v>
      </c>
      <c r="BA229" s="19">
        <f t="shared" si="13"/>
        <v>90.683684320770823</v>
      </c>
    </row>
    <row r="230" spans="1:53" s="48" customFormat="1" ht="33.4" customHeight="1" x14ac:dyDescent="0.25">
      <c r="A230" s="6" t="s">
        <v>318</v>
      </c>
      <c r="B230" s="40" t="s">
        <v>18</v>
      </c>
      <c r="C230" s="40" t="s">
        <v>163</v>
      </c>
      <c r="D230" s="40" t="s">
        <v>102</v>
      </c>
      <c r="E230" s="40" t="s">
        <v>180</v>
      </c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 t="s">
        <v>268</v>
      </c>
      <c r="U230" s="41" t="s">
        <v>290</v>
      </c>
      <c r="V230" s="41"/>
      <c r="W230" s="41"/>
      <c r="X230" s="41"/>
      <c r="Y230" s="42" t="s">
        <v>46</v>
      </c>
      <c r="Z230" s="18">
        <v>608630</v>
      </c>
      <c r="AA230" s="44"/>
      <c r="AB230" s="44"/>
      <c r="AC230" s="44"/>
      <c r="AD230" s="44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44"/>
      <c r="AP230" s="44"/>
      <c r="AQ230" s="44"/>
      <c r="AR230" s="44"/>
      <c r="AS230" s="44"/>
      <c r="AT230" s="44"/>
      <c r="AU230" s="44"/>
      <c r="AV230" s="44"/>
      <c r="AW230" s="44"/>
      <c r="AX230" s="44"/>
      <c r="AY230" s="42" t="s">
        <v>46</v>
      </c>
      <c r="AZ230" s="18">
        <v>550810.15</v>
      </c>
      <c r="BA230" s="19">
        <f t="shared" si="13"/>
        <v>90.5</v>
      </c>
    </row>
    <row r="231" spans="1:53" s="48" customFormat="1" ht="21" customHeight="1" x14ac:dyDescent="0.25">
      <c r="A231" s="6" t="s">
        <v>47</v>
      </c>
      <c r="B231" s="40" t="s">
        <v>18</v>
      </c>
      <c r="C231" s="40" t="s">
        <v>163</v>
      </c>
      <c r="D231" s="40" t="s">
        <v>102</v>
      </c>
      <c r="E231" s="40" t="s">
        <v>180</v>
      </c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 t="s">
        <v>268</v>
      </c>
      <c r="U231" s="41" t="s">
        <v>280</v>
      </c>
      <c r="V231" s="41"/>
      <c r="W231" s="41"/>
      <c r="X231" s="41"/>
      <c r="Y231" s="42" t="s">
        <v>46</v>
      </c>
      <c r="Z231" s="18">
        <v>12000</v>
      </c>
      <c r="AA231" s="44"/>
      <c r="AB231" s="44"/>
      <c r="AC231" s="44"/>
      <c r="AD231" s="44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44"/>
      <c r="AP231" s="44"/>
      <c r="AQ231" s="44"/>
      <c r="AR231" s="44"/>
      <c r="AS231" s="44"/>
      <c r="AT231" s="44"/>
      <c r="AU231" s="44"/>
      <c r="AV231" s="44"/>
      <c r="AW231" s="44"/>
      <c r="AX231" s="44"/>
      <c r="AY231" s="42" t="s">
        <v>46</v>
      </c>
      <c r="AZ231" s="18">
        <v>12000</v>
      </c>
      <c r="BA231" s="19">
        <f t="shared" ref="BA231" si="21">PRODUCT(AZ231,1/Z231,100)</f>
        <v>100</v>
      </c>
    </row>
    <row r="232" spans="1:53" ht="51" hidden="1" customHeight="1" x14ac:dyDescent="0.25">
      <c r="A232" s="5" t="s">
        <v>181</v>
      </c>
      <c r="B232" s="35" t="s">
        <v>18</v>
      </c>
      <c r="C232" s="35" t="s">
        <v>163</v>
      </c>
      <c r="D232" s="35" t="s">
        <v>102</v>
      </c>
      <c r="E232" s="35" t="s">
        <v>182</v>
      </c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6"/>
      <c r="V232" s="36"/>
      <c r="W232" s="36"/>
      <c r="X232" s="36"/>
      <c r="Y232" s="37" t="s">
        <v>181</v>
      </c>
      <c r="Z232" s="18">
        <f>SUM(Z233)</f>
        <v>0</v>
      </c>
      <c r="AA232" s="39"/>
      <c r="AB232" s="39"/>
      <c r="AC232" s="39"/>
      <c r="AD232" s="3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39"/>
      <c r="AP232" s="39"/>
      <c r="AQ232" s="39"/>
      <c r="AR232" s="39"/>
      <c r="AS232" s="39"/>
      <c r="AT232" s="39"/>
      <c r="AU232" s="39"/>
      <c r="AV232" s="39"/>
      <c r="AW232" s="39"/>
      <c r="AX232" s="39"/>
      <c r="AY232" s="37" t="s">
        <v>181</v>
      </c>
      <c r="AZ232" s="18">
        <f>SUM(AZ233)</f>
        <v>0</v>
      </c>
      <c r="BA232" s="15" t="e">
        <f t="shared" ref="BA232:BA304" si="22">PRODUCT(AZ232,1/Z232,100)</f>
        <v>#DIV/0!</v>
      </c>
    </row>
    <row r="233" spans="1:53" ht="50.1" hidden="1" customHeight="1" x14ac:dyDescent="0.25">
      <c r="A233" s="6" t="s">
        <v>40</v>
      </c>
      <c r="B233" s="40" t="s">
        <v>18</v>
      </c>
      <c r="C233" s="40" t="s">
        <v>163</v>
      </c>
      <c r="D233" s="40" t="s">
        <v>102</v>
      </c>
      <c r="E233" s="40" t="s">
        <v>182</v>
      </c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 t="s">
        <v>41</v>
      </c>
      <c r="U233" s="41"/>
      <c r="V233" s="41"/>
      <c r="W233" s="41"/>
      <c r="X233" s="41"/>
      <c r="Y233" s="42" t="s">
        <v>40</v>
      </c>
      <c r="Z233" s="18">
        <f>SUM(Z234)</f>
        <v>0</v>
      </c>
      <c r="AA233" s="44"/>
      <c r="AB233" s="44"/>
      <c r="AC233" s="44"/>
      <c r="AD233" s="44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44"/>
      <c r="AP233" s="44"/>
      <c r="AQ233" s="44"/>
      <c r="AR233" s="44"/>
      <c r="AS233" s="44"/>
      <c r="AT233" s="44"/>
      <c r="AU233" s="44"/>
      <c r="AV233" s="44"/>
      <c r="AW233" s="44"/>
      <c r="AX233" s="44"/>
      <c r="AY233" s="42" t="s">
        <v>40</v>
      </c>
      <c r="AZ233" s="18">
        <f>SUM(AZ234)</f>
        <v>0</v>
      </c>
      <c r="BA233" s="15" t="e">
        <f t="shared" si="22"/>
        <v>#DIV/0!</v>
      </c>
    </row>
    <row r="234" spans="1:53" ht="47.25" hidden="1" customHeight="1" x14ac:dyDescent="0.25">
      <c r="A234" s="6" t="s">
        <v>42</v>
      </c>
      <c r="B234" s="40" t="s">
        <v>18</v>
      </c>
      <c r="C234" s="40" t="s">
        <v>163</v>
      </c>
      <c r="D234" s="40" t="s">
        <v>102</v>
      </c>
      <c r="E234" s="40" t="s">
        <v>182</v>
      </c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 t="s">
        <v>43</v>
      </c>
      <c r="U234" s="41"/>
      <c r="V234" s="41"/>
      <c r="W234" s="41"/>
      <c r="X234" s="41"/>
      <c r="Y234" s="42" t="s">
        <v>42</v>
      </c>
      <c r="Z234" s="18">
        <f>SUM(Z235)</f>
        <v>0</v>
      </c>
      <c r="AA234" s="44"/>
      <c r="AB234" s="44"/>
      <c r="AC234" s="44"/>
      <c r="AD234" s="44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44"/>
      <c r="AP234" s="44"/>
      <c r="AQ234" s="44"/>
      <c r="AR234" s="44"/>
      <c r="AS234" s="44"/>
      <c r="AT234" s="44"/>
      <c r="AU234" s="44"/>
      <c r="AV234" s="44"/>
      <c r="AW234" s="44"/>
      <c r="AX234" s="44"/>
      <c r="AY234" s="42" t="s">
        <v>42</v>
      </c>
      <c r="AZ234" s="18">
        <f>SUM(AZ235)</f>
        <v>0</v>
      </c>
      <c r="BA234" s="15" t="e">
        <f t="shared" si="22"/>
        <v>#DIV/0!</v>
      </c>
    </row>
    <row r="235" spans="1:53" ht="33.4" hidden="1" customHeight="1" x14ac:dyDescent="0.25">
      <c r="A235" s="6" t="s">
        <v>46</v>
      </c>
      <c r="B235" s="40" t="s">
        <v>18</v>
      </c>
      <c r="C235" s="40" t="s">
        <v>163</v>
      </c>
      <c r="D235" s="40" t="s">
        <v>102</v>
      </c>
      <c r="E235" s="40" t="s">
        <v>182</v>
      </c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 t="s">
        <v>268</v>
      </c>
      <c r="U235" s="41" t="s">
        <v>290</v>
      </c>
      <c r="V235" s="41"/>
      <c r="W235" s="41"/>
      <c r="X235" s="41"/>
      <c r="Y235" s="42" t="s">
        <v>46</v>
      </c>
      <c r="Z235" s="43">
        <v>0</v>
      </c>
      <c r="AA235" s="44"/>
      <c r="AB235" s="44"/>
      <c r="AC235" s="44"/>
      <c r="AD235" s="44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44"/>
      <c r="AP235" s="44"/>
      <c r="AQ235" s="44"/>
      <c r="AR235" s="44"/>
      <c r="AS235" s="44"/>
      <c r="AT235" s="44"/>
      <c r="AU235" s="44"/>
      <c r="AV235" s="44"/>
      <c r="AW235" s="44"/>
      <c r="AX235" s="44"/>
      <c r="AY235" s="42" t="s">
        <v>46</v>
      </c>
      <c r="AZ235" s="18">
        <v>0</v>
      </c>
      <c r="BA235" s="15" t="e">
        <f t="shared" si="22"/>
        <v>#DIV/0!</v>
      </c>
    </row>
    <row r="236" spans="1:53" ht="48" customHeight="1" x14ac:dyDescent="0.25">
      <c r="A236" s="5" t="s">
        <v>183</v>
      </c>
      <c r="B236" s="35" t="s">
        <v>18</v>
      </c>
      <c r="C236" s="35" t="s">
        <v>163</v>
      </c>
      <c r="D236" s="35" t="s">
        <v>102</v>
      </c>
      <c r="E236" s="35" t="s">
        <v>184</v>
      </c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6"/>
      <c r="V236" s="36"/>
      <c r="W236" s="36"/>
      <c r="X236" s="36"/>
      <c r="Y236" s="37" t="s">
        <v>183</v>
      </c>
      <c r="Z236" s="18">
        <f>SUM(Z237)</f>
        <v>335171.09999999998</v>
      </c>
      <c r="AA236" s="39"/>
      <c r="AB236" s="39"/>
      <c r="AC236" s="39"/>
      <c r="AD236" s="3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39">
        <v>300000</v>
      </c>
      <c r="AP236" s="39"/>
      <c r="AQ236" s="39"/>
      <c r="AR236" s="39"/>
      <c r="AS236" s="39"/>
      <c r="AT236" s="39">
        <v>300000</v>
      </c>
      <c r="AU236" s="39"/>
      <c r="AV236" s="39"/>
      <c r="AW236" s="39"/>
      <c r="AX236" s="39"/>
      <c r="AY236" s="37" t="s">
        <v>183</v>
      </c>
      <c r="AZ236" s="18">
        <f>SUM(AZ237)</f>
        <v>335171.09999999998</v>
      </c>
      <c r="BA236" s="15">
        <f t="shared" si="22"/>
        <v>100</v>
      </c>
    </row>
    <row r="237" spans="1:53" ht="48.75" customHeight="1" x14ac:dyDescent="0.25">
      <c r="A237" s="6" t="s">
        <v>40</v>
      </c>
      <c r="B237" s="40" t="s">
        <v>18</v>
      </c>
      <c r="C237" s="40" t="s">
        <v>163</v>
      </c>
      <c r="D237" s="40" t="s">
        <v>102</v>
      </c>
      <c r="E237" s="40" t="s">
        <v>184</v>
      </c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 t="s">
        <v>41</v>
      </c>
      <c r="U237" s="41"/>
      <c r="V237" s="41"/>
      <c r="W237" s="41"/>
      <c r="X237" s="41"/>
      <c r="Y237" s="42" t="s">
        <v>40</v>
      </c>
      <c r="Z237" s="18">
        <f>SUM(Z238)</f>
        <v>335171.09999999998</v>
      </c>
      <c r="AA237" s="44"/>
      <c r="AB237" s="44"/>
      <c r="AC237" s="44"/>
      <c r="AD237" s="44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44">
        <v>300000</v>
      </c>
      <c r="AP237" s="44"/>
      <c r="AQ237" s="44"/>
      <c r="AR237" s="44"/>
      <c r="AS237" s="44"/>
      <c r="AT237" s="44">
        <v>300000</v>
      </c>
      <c r="AU237" s="44"/>
      <c r="AV237" s="44"/>
      <c r="AW237" s="44"/>
      <c r="AX237" s="44"/>
      <c r="AY237" s="42" t="s">
        <v>40</v>
      </c>
      <c r="AZ237" s="18">
        <f>SUM(AZ238)</f>
        <v>335171.09999999998</v>
      </c>
      <c r="BA237" s="15">
        <f t="shared" si="22"/>
        <v>100</v>
      </c>
    </row>
    <row r="238" spans="1:53" ht="48.75" customHeight="1" x14ac:dyDescent="0.25">
      <c r="A238" s="6" t="s">
        <v>42</v>
      </c>
      <c r="B238" s="40" t="s">
        <v>18</v>
      </c>
      <c r="C238" s="40" t="s">
        <v>163</v>
      </c>
      <c r="D238" s="40" t="s">
        <v>102</v>
      </c>
      <c r="E238" s="40" t="s">
        <v>184</v>
      </c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 t="s">
        <v>43</v>
      </c>
      <c r="U238" s="41"/>
      <c r="V238" s="41"/>
      <c r="W238" s="41"/>
      <c r="X238" s="41"/>
      <c r="Y238" s="42" t="s">
        <v>42</v>
      </c>
      <c r="Z238" s="18">
        <f>SUM(Z239)</f>
        <v>335171.09999999998</v>
      </c>
      <c r="AA238" s="44"/>
      <c r="AB238" s="44"/>
      <c r="AC238" s="44"/>
      <c r="AD238" s="44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44">
        <v>300000</v>
      </c>
      <c r="AP238" s="44"/>
      <c r="AQ238" s="44"/>
      <c r="AR238" s="44"/>
      <c r="AS238" s="44"/>
      <c r="AT238" s="44">
        <v>300000</v>
      </c>
      <c r="AU238" s="44"/>
      <c r="AV238" s="44"/>
      <c r="AW238" s="44"/>
      <c r="AX238" s="44"/>
      <c r="AY238" s="42" t="s">
        <v>42</v>
      </c>
      <c r="AZ238" s="18">
        <f>SUM(AZ239)</f>
        <v>335171.09999999998</v>
      </c>
      <c r="BA238" s="15">
        <f t="shared" si="22"/>
        <v>100</v>
      </c>
    </row>
    <row r="239" spans="1:53" ht="24" customHeight="1" x14ac:dyDescent="0.25">
      <c r="A239" s="6" t="s">
        <v>50</v>
      </c>
      <c r="B239" s="40" t="s">
        <v>18</v>
      </c>
      <c r="C239" s="40" t="s">
        <v>163</v>
      </c>
      <c r="D239" s="40" t="s">
        <v>102</v>
      </c>
      <c r="E239" s="40" t="s">
        <v>184</v>
      </c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 t="s">
        <v>268</v>
      </c>
      <c r="U239" s="41" t="s">
        <v>278</v>
      </c>
      <c r="V239" s="41"/>
      <c r="W239" s="41"/>
      <c r="X239" s="41"/>
      <c r="Y239" s="42" t="s">
        <v>50</v>
      </c>
      <c r="Z239" s="43">
        <v>335171.09999999998</v>
      </c>
      <c r="AA239" s="44"/>
      <c r="AB239" s="44"/>
      <c r="AC239" s="44"/>
      <c r="AD239" s="44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44">
        <v>300000</v>
      </c>
      <c r="AP239" s="44"/>
      <c r="AQ239" s="44"/>
      <c r="AR239" s="44"/>
      <c r="AS239" s="44"/>
      <c r="AT239" s="44">
        <v>300000</v>
      </c>
      <c r="AU239" s="44"/>
      <c r="AV239" s="44"/>
      <c r="AW239" s="44"/>
      <c r="AX239" s="44"/>
      <c r="AY239" s="42" t="s">
        <v>50</v>
      </c>
      <c r="AZ239" s="18">
        <v>335171.09999999998</v>
      </c>
      <c r="BA239" s="15">
        <f t="shared" si="22"/>
        <v>100</v>
      </c>
    </row>
    <row r="240" spans="1:53" ht="76.5" customHeight="1" x14ac:dyDescent="0.25">
      <c r="A240" s="5" t="s">
        <v>185</v>
      </c>
      <c r="B240" s="35" t="s">
        <v>18</v>
      </c>
      <c r="C240" s="35" t="s">
        <v>163</v>
      </c>
      <c r="D240" s="35" t="s">
        <v>102</v>
      </c>
      <c r="E240" s="35" t="s">
        <v>186</v>
      </c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6"/>
      <c r="V240" s="36"/>
      <c r="W240" s="36"/>
      <c r="X240" s="36"/>
      <c r="Y240" s="37" t="s">
        <v>185</v>
      </c>
      <c r="Z240" s="16">
        <f>SUM(Z241)</f>
        <v>2848561.06</v>
      </c>
      <c r="AA240" s="39"/>
      <c r="AB240" s="39">
        <v>2722000</v>
      </c>
      <c r="AC240" s="39"/>
      <c r="AD240" s="3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39"/>
      <c r="AP240" s="39"/>
      <c r="AQ240" s="39"/>
      <c r="AR240" s="39"/>
      <c r="AS240" s="39"/>
      <c r="AT240" s="39"/>
      <c r="AU240" s="39"/>
      <c r="AV240" s="39"/>
      <c r="AW240" s="39"/>
      <c r="AX240" s="39"/>
      <c r="AY240" s="37" t="s">
        <v>185</v>
      </c>
      <c r="AZ240" s="16">
        <f>SUM(AZ241)</f>
        <v>2502417.69</v>
      </c>
      <c r="BA240" s="15">
        <f t="shared" si="22"/>
        <v>87.848483402353324</v>
      </c>
    </row>
    <row r="241" spans="1:53" ht="47.25" customHeight="1" x14ac:dyDescent="0.25">
      <c r="A241" s="6" t="s">
        <v>40</v>
      </c>
      <c r="B241" s="40" t="s">
        <v>18</v>
      </c>
      <c r="C241" s="40" t="s">
        <v>163</v>
      </c>
      <c r="D241" s="40" t="s">
        <v>102</v>
      </c>
      <c r="E241" s="40" t="s">
        <v>186</v>
      </c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 t="s">
        <v>41</v>
      </c>
      <c r="U241" s="41"/>
      <c r="V241" s="41"/>
      <c r="W241" s="41"/>
      <c r="X241" s="41"/>
      <c r="Y241" s="42" t="s">
        <v>40</v>
      </c>
      <c r="Z241" s="19">
        <f>SUM(Z242)</f>
        <v>2848561.06</v>
      </c>
      <c r="AA241" s="44"/>
      <c r="AB241" s="44">
        <v>2722000</v>
      </c>
      <c r="AC241" s="44"/>
      <c r="AD241" s="44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44"/>
      <c r="AP241" s="44"/>
      <c r="AQ241" s="44"/>
      <c r="AR241" s="44"/>
      <c r="AS241" s="44"/>
      <c r="AT241" s="44"/>
      <c r="AU241" s="44"/>
      <c r="AV241" s="44"/>
      <c r="AW241" s="44"/>
      <c r="AX241" s="44"/>
      <c r="AY241" s="42" t="s">
        <v>40</v>
      </c>
      <c r="AZ241" s="19">
        <f>SUM(AZ242)</f>
        <v>2502417.69</v>
      </c>
      <c r="BA241" s="15">
        <f t="shared" si="22"/>
        <v>87.848483402353324</v>
      </c>
    </row>
    <row r="242" spans="1:53" ht="50.25" customHeight="1" x14ac:dyDescent="0.25">
      <c r="A242" s="6" t="s">
        <v>42</v>
      </c>
      <c r="B242" s="40" t="s">
        <v>18</v>
      </c>
      <c r="C242" s="40" t="s">
        <v>163</v>
      </c>
      <c r="D242" s="40" t="s">
        <v>102</v>
      </c>
      <c r="E242" s="40" t="s">
        <v>186</v>
      </c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 t="s">
        <v>43</v>
      </c>
      <c r="U242" s="41"/>
      <c r="V242" s="41"/>
      <c r="W242" s="41"/>
      <c r="X242" s="41"/>
      <c r="Y242" s="42" t="s">
        <v>42</v>
      </c>
      <c r="Z242" s="19">
        <f>SUM(Z243:Z244)</f>
        <v>2848561.06</v>
      </c>
      <c r="AA242" s="44"/>
      <c r="AB242" s="44">
        <v>2722000</v>
      </c>
      <c r="AC242" s="44"/>
      <c r="AD242" s="44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44"/>
      <c r="AP242" s="44"/>
      <c r="AQ242" s="44"/>
      <c r="AR242" s="44"/>
      <c r="AS242" s="44"/>
      <c r="AT242" s="44"/>
      <c r="AU242" s="44"/>
      <c r="AV242" s="44"/>
      <c r="AW242" s="44"/>
      <c r="AX242" s="44"/>
      <c r="AY242" s="42" t="s">
        <v>42</v>
      </c>
      <c r="AZ242" s="19">
        <f>SUM(AZ243:AZ244)</f>
        <v>2502417.69</v>
      </c>
      <c r="BA242" s="15">
        <f t="shared" si="22"/>
        <v>87.848483402353324</v>
      </c>
    </row>
    <row r="243" spans="1:53" ht="32.25" customHeight="1" x14ac:dyDescent="0.25">
      <c r="A243" s="6" t="s">
        <v>302</v>
      </c>
      <c r="B243" s="40" t="s">
        <v>18</v>
      </c>
      <c r="C243" s="40" t="s">
        <v>163</v>
      </c>
      <c r="D243" s="40" t="s">
        <v>102</v>
      </c>
      <c r="E243" s="40" t="s">
        <v>186</v>
      </c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 t="s">
        <v>268</v>
      </c>
      <c r="U243" s="41" t="s">
        <v>290</v>
      </c>
      <c r="V243" s="41"/>
      <c r="W243" s="41"/>
      <c r="X243" s="41"/>
      <c r="Y243" s="42" t="s">
        <v>46</v>
      </c>
      <c r="Z243" s="43">
        <v>2722000</v>
      </c>
      <c r="AA243" s="44"/>
      <c r="AB243" s="44">
        <v>2722000</v>
      </c>
      <c r="AC243" s="44"/>
      <c r="AD243" s="44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44"/>
      <c r="AP243" s="44"/>
      <c r="AQ243" s="44"/>
      <c r="AR243" s="44"/>
      <c r="AS243" s="44"/>
      <c r="AT243" s="44"/>
      <c r="AU243" s="44"/>
      <c r="AV243" s="44"/>
      <c r="AW243" s="44"/>
      <c r="AX243" s="44"/>
      <c r="AY243" s="42" t="s">
        <v>46</v>
      </c>
      <c r="AZ243" s="19">
        <v>2375856.63</v>
      </c>
      <c r="BA243" s="15">
        <f t="shared" ref="BA243" si="23">PRODUCT(AZ243,1/Z243,100)</f>
        <v>87.283491182953711</v>
      </c>
    </row>
    <row r="244" spans="1:53" ht="33.4" customHeight="1" x14ac:dyDescent="0.25">
      <c r="A244" s="6" t="s">
        <v>303</v>
      </c>
      <c r="B244" s="40" t="s">
        <v>18</v>
      </c>
      <c r="C244" s="40" t="s">
        <v>163</v>
      </c>
      <c r="D244" s="40" t="s">
        <v>102</v>
      </c>
      <c r="E244" s="40" t="s">
        <v>186</v>
      </c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 t="s">
        <v>268</v>
      </c>
      <c r="U244" s="41" t="s">
        <v>290</v>
      </c>
      <c r="V244" s="41"/>
      <c r="W244" s="41"/>
      <c r="X244" s="41"/>
      <c r="Y244" s="42" t="s">
        <v>46</v>
      </c>
      <c r="Z244" s="43">
        <v>126561.06</v>
      </c>
      <c r="AA244" s="44"/>
      <c r="AB244" s="44">
        <v>2722000</v>
      </c>
      <c r="AC244" s="44"/>
      <c r="AD244" s="44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44"/>
      <c r="AP244" s="44"/>
      <c r="AQ244" s="44"/>
      <c r="AR244" s="44"/>
      <c r="AS244" s="44"/>
      <c r="AT244" s="44"/>
      <c r="AU244" s="44"/>
      <c r="AV244" s="44"/>
      <c r="AW244" s="44"/>
      <c r="AX244" s="44"/>
      <c r="AY244" s="42" t="s">
        <v>46</v>
      </c>
      <c r="AZ244" s="19">
        <v>126561.06</v>
      </c>
      <c r="BA244" s="15">
        <f t="shared" si="22"/>
        <v>100</v>
      </c>
    </row>
    <row r="245" spans="1:53" ht="51" customHeight="1" x14ac:dyDescent="0.25">
      <c r="A245" s="5" t="s">
        <v>187</v>
      </c>
      <c r="B245" s="35" t="s">
        <v>18</v>
      </c>
      <c r="C245" s="35" t="s">
        <v>163</v>
      </c>
      <c r="D245" s="35" t="s">
        <v>102</v>
      </c>
      <c r="E245" s="35" t="s">
        <v>188</v>
      </c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6"/>
      <c r="V245" s="36"/>
      <c r="W245" s="36"/>
      <c r="X245" s="36"/>
      <c r="Y245" s="37" t="s">
        <v>187</v>
      </c>
      <c r="Z245" s="18">
        <f>SUM(Z246)</f>
        <v>4680000</v>
      </c>
      <c r="AA245" s="39"/>
      <c r="AB245" s="39">
        <v>4680000</v>
      </c>
      <c r="AC245" s="39"/>
      <c r="AD245" s="3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39"/>
      <c r="AP245" s="39"/>
      <c r="AQ245" s="39"/>
      <c r="AR245" s="39"/>
      <c r="AS245" s="39"/>
      <c r="AT245" s="39"/>
      <c r="AU245" s="39"/>
      <c r="AV245" s="39"/>
      <c r="AW245" s="39"/>
      <c r="AX245" s="39"/>
      <c r="AY245" s="37" t="s">
        <v>187</v>
      </c>
      <c r="AZ245" s="18">
        <f>SUM(AZ246)</f>
        <v>0</v>
      </c>
      <c r="BA245" s="15">
        <f t="shared" si="22"/>
        <v>0</v>
      </c>
    </row>
    <row r="246" spans="1:53" ht="45" customHeight="1" x14ac:dyDescent="0.25">
      <c r="A246" s="6" t="s">
        <v>40</v>
      </c>
      <c r="B246" s="40" t="s">
        <v>18</v>
      </c>
      <c r="C246" s="40" t="s">
        <v>163</v>
      </c>
      <c r="D246" s="40" t="s">
        <v>102</v>
      </c>
      <c r="E246" s="40" t="s">
        <v>188</v>
      </c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 t="s">
        <v>41</v>
      </c>
      <c r="U246" s="41"/>
      <c r="V246" s="41"/>
      <c r="W246" s="41"/>
      <c r="X246" s="41"/>
      <c r="Y246" s="42" t="s">
        <v>40</v>
      </c>
      <c r="Z246" s="18">
        <f>SUM(Z247)</f>
        <v>4680000</v>
      </c>
      <c r="AA246" s="44"/>
      <c r="AB246" s="44">
        <v>4680000</v>
      </c>
      <c r="AC246" s="44"/>
      <c r="AD246" s="44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44"/>
      <c r="AP246" s="44"/>
      <c r="AQ246" s="44"/>
      <c r="AR246" s="44"/>
      <c r="AS246" s="44"/>
      <c r="AT246" s="44"/>
      <c r="AU246" s="44"/>
      <c r="AV246" s="44"/>
      <c r="AW246" s="44"/>
      <c r="AX246" s="44"/>
      <c r="AY246" s="42" t="s">
        <v>40</v>
      </c>
      <c r="AZ246" s="18">
        <f>SUM(AZ247)</f>
        <v>0</v>
      </c>
      <c r="BA246" s="15">
        <f t="shared" si="22"/>
        <v>0</v>
      </c>
    </row>
    <row r="247" spans="1:53" ht="45.75" customHeight="1" x14ac:dyDescent="0.25">
      <c r="A247" s="6" t="s">
        <v>42</v>
      </c>
      <c r="B247" s="40" t="s">
        <v>18</v>
      </c>
      <c r="C247" s="40" t="s">
        <v>163</v>
      </c>
      <c r="D247" s="40" t="s">
        <v>102</v>
      </c>
      <c r="E247" s="40" t="s">
        <v>188</v>
      </c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 t="s">
        <v>43</v>
      </c>
      <c r="U247" s="41"/>
      <c r="V247" s="41"/>
      <c r="W247" s="41"/>
      <c r="X247" s="41"/>
      <c r="Y247" s="42" t="s">
        <v>42</v>
      </c>
      <c r="Z247" s="18">
        <f>SUM(Z248)</f>
        <v>4680000</v>
      </c>
      <c r="AA247" s="44"/>
      <c r="AB247" s="44">
        <v>4680000</v>
      </c>
      <c r="AC247" s="44"/>
      <c r="AD247" s="44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44"/>
      <c r="AP247" s="44"/>
      <c r="AQ247" s="44"/>
      <c r="AR247" s="44"/>
      <c r="AS247" s="44"/>
      <c r="AT247" s="44"/>
      <c r="AU247" s="44"/>
      <c r="AV247" s="44"/>
      <c r="AW247" s="44"/>
      <c r="AX247" s="44"/>
      <c r="AY247" s="42" t="s">
        <v>42</v>
      </c>
      <c r="AZ247" s="18">
        <f>SUM(AZ248)</f>
        <v>0</v>
      </c>
      <c r="BA247" s="15">
        <f t="shared" si="22"/>
        <v>0</v>
      </c>
    </row>
    <row r="248" spans="1:53" ht="23.25" customHeight="1" x14ac:dyDescent="0.25">
      <c r="A248" s="6" t="s">
        <v>50</v>
      </c>
      <c r="B248" s="40" t="s">
        <v>18</v>
      </c>
      <c r="C248" s="40" t="s">
        <v>163</v>
      </c>
      <c r="D248" s="40" t="s">
        <v>102</v>
      </c>
      <c r="E248" s="40" t="s">
        <v>188</v>
      </c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 t="s">
        <v>268</v>
      </c>
      <c r="U248" s="41" t="s">
        <v>278</v>
      </c>
      <c r="V248" s="41"/>
      <c r="W248" s="41"/>
      <c r="X248" s="41"/>
      <c r="Y248" s="42" t="s">
        <v>50</v>
      </c>
      <c r="Z248" s="43">
        <v>4680000</v>
      </c>
      <c r="AA248" s="44"/>
      <c r="AB248" s="44">
        <v>4680000</v>
      </c>
      <c r="AC248" s="44"/>
      <c r="AD248" s="44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44"/>
      <c r="AP248" s="44"/>
      <c r="AQ248" s="44"/>
      <c r="AR248" s="44"/>
      <c r="AS248" s="44"/>
      <c r="AT248" s="44"/>
      <c r="AU248" s="44"/>
      <c r="AV248" s="44"/>
      <c r="AW248" s="44"/>
      <c r="AX248" s="44"/>
      <c r="AY248" s="42" t="s">
        <v>50</v>
      </c>
      <c r="AZ248" s="18">
        <v>0</v>
      </c>
      <c r="BA248" s="15">
        <f t="shared" si="22"/>
        <v>0</v>
      </c>
    </row>
    <row r="249" spans="1:53" s="46" customFormat="1" ht="16.7" customHeight="1" x14ac:dyDescent="0.25">
      <c r="A249" s="4" t="s">
        <v>189</v>
      </c>
      <c r="B249" s="30" t="s">
        <v>18</v>
      </c>
      <c r="C249" s="30" t="s">
        <v>163</v>
      </c>
      <c r="D249" s="30" t="s">
        <v>104</v>
      </c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1"/>
      <c r="V249" s="31"/>
      <c r="W249" s="31"/>
      <c r="X249" s="31"/>
      <c r="Y249" s="34" t="s">
        <v>189</v>
      </c>
      <c r="Z249" s="20">
        <f>SUM(Z250,Z305)</f>
        <v>11672787.789999999</v>
      </c>
      <c r="AA249" s="33">
        <v>699000</v>
      </c>
      <c r="AB249" s="33">
        <v>5075266</v>
      </c>
      <c r="AC249" s="33"/>
      <c r="AD249" s="33">
        <v>1011859</v>
      </c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33">
        <v>5293500</v>
      </c>
      <c r="AP249" s="33"/>
      <c r="AQ249" s="33"/>
      <c r="AR249" s="33"/>
      <c r="AS249" s="33"/>
      <c r="AT249" s="33">
        <v>4956500</v>
      </c>
      <c r="AU249" s="33"/>
      <c r="AV249" s="33"/>
      <c r="AW249" s="33"/>
      <c r="AX249" s="33"/>
      <c r="AY249" s="34" t="s">
        <v>189</v>
      </c>
      <c r="AZ249" s="20">
        <f>SUM(AZ250,AZ305)</f>
        <v>11350527.73</v>
      </c>
      <c r="BA249" s="15">
        <f t="shared" si="22"/>
        <v>97.239219406729248</v>
      </c>
    </row>
    <row r="250" spans="1:53" ht="72" customHeight="1" x14ac:dyDescent="0.25">
      <c r="A250" s="5" t="s">
        <v>110</v>
      </c>
      <c r="B250" s="35" t="s">
        <v>18</v>
      </c>
      <c r="C250" s="35" t="s">
        <v>163</v>
      </c>
      <c r="D250" s="35" t="s">
        <v>104</v>
      </c>
      <c r="E250" s="35" t="s">
        <v>111</v>
      </c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6"/>
      <c r="V250" s="36"/>
      <c r="W250" s="36"/>
      <c r="X250" s="36"/>
      <c r="Y250" s="37" t="s">
        <v>110</v>
      </c>
      <c r="Z250" s="18">
        <f>SUM(Z251)</f>
        <v>7660928.79</v>
      </c>
      <c r="AA250" s="39"/>
      <c r="AB250" s="39">
        <v>2774266</v>
      </c>
      <c r="AC250" s="39"/>
      <c r="AD250" s="3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39">
        <v>5293500</v>
      </c>
      <c r="AP250" s="39"/>
      <c r="AQ250" s="39"/>
      <c r="AR250" s="39"/>
      <c r="AS250" s="39"/>
      <c r="AT250" s="39">
        <v>4956500</v>
      </c>
      <c r="AU250" s="39"/>
      <c r="AV250" s="39"/>
      <c r="AW250" s="39"/>
      <c r="AX250" s="39"/>
      <c r="AY250" s="37" t="s">
        <v>110</v>
      </c>
      <c r="AZ250" s="18">
        <f>SUM(AZ251)</f>
        <v>7338668.7300000004</v>
      </c>
      <c r="BA250" s="15">
        <f t="shared" si="22"/>
        <v>95.793459659608729</v>
      </c>
    </row>
    <row r="251" spans="1:53" ht="84" customHeight="1" x14ac:dyDescent="0.25">
      <c r="A251" s="5" t="s">
        <v>148</v>
      </c>
      <c r="B251" s="35" t="s">
        <v>18</v>
      </c>
      <c r="C251" s="35" t="s">
        <v>163</v>
      </c>
      <c r="D251" s="35" t="s">
        <v>104</v>
      </c>
      <c r="E251" s="35" t="s">
        <v>149</v>
      </c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6"/>
      <c r="V251" s="36"/>
      <c r="W251" s="36"/>
      <c r="X251" s="36"/>
      <c r="Y251" s="37" t="s">
        <v>148</v>
      </c>
      <c r="Z251" s="18">
        <f>SUM(Z252)</f>
        <v>7660928.79</v>
      </c>
      <c r="AA251" s="39"/>
      <c r="AB251" s="39">
        <v>2774266</v>
      </c>
      <c r="AC251" s="39"/>
      <c r="AD251" s="3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39">
        <v>5293500</v>
      </c>
      <c r="AP251" s="39"/>
      <c r="AQ251" s="39"/>
      <c r="AR251" s="39"/>
      <c r="AS251" s="39"/>
      <c r="AT251" s="39">
        <v>4956500</v>
      </c>
      <c r="AU251" s="39"/>
      <c r="AV251" s="39"/>
      <c r="AW251" s="39"/>
      <c r="AX251" s="39"/>
      <c r="AY251" s="37" t="s">
        <v>148</v>
      </c>
      <c r="AZ251" s="18">
        <f>SUM(AZ252)</f>
        <v>7338668.7300000004</v>
      </c>
      <c r="BA251" s="15">
        <f t="shared" si="22"/>
        <v>95.793459659608729</v>
      </c>
    </row>
    <row r="252" spans="1:53" ht="33.4" customHeight="1" x14ac:dyDescent="0.25">
      <c r="A252" s="5" t="s">
        <v>190</v>
      </c>
      <c r="B252" s="35" t="s">
        <v>18</v>
      </c>
      <c r="C252" s="35" t="s">
        <v>163</v>
      </c>
      <c r="D252" s="35" t="s">
        <v>104</v>
      </c>
      <c r="E252" s="35" t="s">
        <v>191</v>
      </c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6"/>
      <c r="V252" s="36"/>
      <c r="W252" s="36"/>
      <c r="X252" s="36"/>
      <c r="Y252" s="37" t="s">
        <v>190</v>
      </c>
      <c r="Z252" s="18">
        <f>SUM(Z253,Z261,Z269,Z273,Z277,Z282,Z288,Z293,Z300)</f>
        <v>7660928.79</v>
      </c>
      <c r="AA252" s="39"/>
      <c r="AB252" s="39">
        <v>2774266</v>
      </c>
      <c r="AC252" s="39"/>
      <c r="AD252" s="3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39">
        <v>5293500</v>
      </c>
      <c r="AP252" s="39"/>
      <c r="AQ252" s="39"/>
      <c r="AR252" s="39"/>
      <c r="AS252" s="39"/>
      <c r="AT252" s="39">
        <v>4956500</v>
      </c>
      <c r="AU252" s="39"/>
      <c r="AV252" s="39"/>
      <c r="AW252" s="39"/>
      <c r="AX252" s="39"/>
      <c r="AY252" s="37" t="s">
        <v>190</v>
      </c>
      <c r="AZ252" s="18">
        <f>SUM(AZ253,AZ261,AZ269,AZ273,AZ277,AZ282,AZ288,AZ293,AZ300)</f>
        <v>7338668.7300000004</v>
      </c>
      <c r="BA252" s="15">
        <f t="shared" si="22"/>
        <v>95.793459659608729</v>
      </c>
    </row>
    <row r="253" spans="1:53" ht="50.1" customHeight="1" x14ac:dyDescent="0.25">
      <c r="A253" s="5" t="s">
        <v>192</v>
      </c>
      <c r="B253" s="35" t="s">
        <v>18</v>
      </c>
      <c r="C253" s="35" t="s">
        <v>163</v>
      </c>
      <c r="D253" s="35" t="s">
        <v>104</v>
      </c>
      <c r="E253" s="35" t="s">
        <v>193</v>
      </c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6"/>
      <c r="V253" s="36"/>
      <c r="W253" s="36"/>
      <c r="X253" s="36"/>
      <c r="Y253" s="37" t="s">
        <v>192</v>
      </c>
      <c r="Z253" s="18">
        <f>SUM(Z254)</f>
        <v>1628498.06</v>
      </c>
      <c r="AA253" s="39"/>
      <c r="AB253" s="39"/>
      <c r="AC253" s="39"/>
      <c r="AD253" s="3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39">
        <v>2030000</v>
      </c>
      <c r="AP253" s="39"/>
      <c r="AQ253" s="39"/>
      <c r="AR253" s="39"/>
      <c r="AS253" s="39"/>
      <c r="AT253" s="39">
        <v>1690000</v>
      </c>
      <c r="AU253" s="39"/>
      <c r="AV253" s="39"/>
      <c r="AW253" s="39"/>
      <c r="AX253" s="39"/>
      <c r="AY253" s="37" t="s">
        <v>192</v>
      </c>
      <c r="AZ253" s="18">
        <f>SUM(AZ254)</f>
        <v>1613542.2400000002</v>
      </c>
      <c r="BA253" s="15">
        <f t="shared" si="22"/>
        <v>99.081618801560012</v>
      </c>
    </row>
    <row r="254" spans="1:53" ht="50.1" customHeight="1" x14ac:dyDescent="0.25">
      <c r="A254" s="6" t="s">
        <v>40</v>
      </c>
      <c r="B254" s="40" t="s">
        <v>18</v>
      </c>
      <c r="C254" s="40" t="s">
        <v>163</v>
      </c>
      <c r="D254" s="40" t="s">
        <v>104</v>
      </c>
      <c r="E254" s="40" t="s">
        <v>193</v>
      </c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 t="s">
        <v>41</v>
      </c>
      <c r="U254" s="41"/>
      <c r="V254" s="41"/>
      <c r="W254" s="41"/>
      <c r="X254" s="41"/>
      <c r="Y254" s="42" t="s">
        <v>40</v>
      </c>
      <c r="Z254" s="18">
        <f>SUM(Z255)</f>
        <v>1628498.06</v>
      </c>
      <c r="AA254" s="44"/>
      <c r="AB254" s="44"/>
      <c r="AC254" s="44"/>
      <c r="AD254" s="44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44">
        <v>2030000</v>
      </c>
      <c r="AP254" s="44"/>
      <c r="AQ254" s="44"/>
      <c r="AR254" s="44"/>
      <c r="AS254" s="44"/>
      <c r="AT254" s="44">
        <v>1690000</v>
      </c>
      <c r="AU254" s="44"/>
      <c r="AV254" s="44"/>
      <c r="AW254" s="44"/>
      <c r="AX254" s="44"/>
      <c r="AY254" s="42" t="s">
        <v>40</v>
      </c>
      <c r="AZ254" s="18">
        <f>SUM(AZ255)</f>
        <v>1613542.2400000002</v>
      </c>
      <c r="BA254" s="15">
        <f t="shared" si="22"/>
        <v>99.081618801560012</v>
      </c>
    </row>
    <row r="255" spans="1:53" ht="51.75" customHeight="1" x14ac:dyDescent="0.25">
      <c r="A255" s="6" t="s">
        <v>42</v>
      </c>
      <c r="B255" s="40" t="s">
        <v>18</v>
      </c>
      <c r="C255" s="40" t="s">
        <v>163</v>
      </c>
      <c r="D255" s="40" t="s">
        <v>104</v>
      </c>
      <c r="E255" s="40" t="s">
        <v>193</v>
      </c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 t="s">
        <v>43</v>
      </c>
      <c r="U255" s="41"/>
      <c r="V255" s="41"/>
      <c r="W255" s="41"/>
      <c r="X255" s="41"/>
      <c r="Y255" s="42" t="s">
        <v>42</v>
      </c>
      <c r="Z255" s="18">
        <f>SUM(Z256:Z260)</f>
        <v>1628498.06</v>
      </c>
      <c r="AA255" s="44"/>
      <c r="AB255" s="44"/>
      <c r="AC255" s="44"/>
      <c r="AD255" s="44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44">
        <v>2030000</v>
      </c>
      <c r="AP255" s="44"/>
      <c r="AQ255" s="44"/>
      <c r="AR255" s="44"/>
      <c r="AS255" s="44"/>
      <c r="AT255" s="44">
        <v>1690000</v>
      </c>
      <c r="AU255" s="44"/>
      <c r="AV255" s="44"/>
      <c r="AW255" s="44"/>
      <c r="AX255" s="44"/>
      <c r="AY255" s="42" t="s">
        <v>42</v>
      </c>
      <c r="AZ255" s="18">
        <f>SUM(AZ256:AZ260)</f>
        <v>1613542.2400000002</v>
      </c>
      <c r="BA255" s="15">
        <f t="shared" si="22"/>
        <v>99.081618801560012</v>
      </c>
    </row>
    <row r="256" spans="1:53" ht="21.75" customHeight="1" x14ac:dyDescent="0.25">
      <c r="A256" s="6" t="s">
        <v>45</v>
      </c>
      <c r="B256" s="40" t="s">
        <v>18</v>
      </c>
      <c r="C256" s="40" t="s">
        <v>163</v>
      </c>
      <c r="D256" s="40" t="s">
        <v>104</v>
      </c>
      <c r="E256" s="40" t="s">
        <v>193</v>
      </c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 t="s">
        <v>268</v>
      </c>
      <c r="U256" s="41" t="s">
        <v>292</v>
      </c>
      <c r="V256" s="41"/>
      <c r="W256" s="41"/>
      <c r="X256" s="41"/>
      <c r="Y256" s="42" t="s">
        <v>45</v>
      </c>
      <c r="Z256" s="43">
        <v>1170000</v>
      </c>
      <c r="AA256" s="44"/>
      <c r="AB256" s="44"/>
      <c r="AC256" s="44"/>
      <c r="AD256" s="44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44">
        <v>1300000</v>
      </c>
      <c r="AP256" s="44"/>
      <c r="AQ256" s="44"/>
      <c r="AR256" s="44"/>
      <c r="AS256" s="44"/>
      <c r="AT256" s="44">
        <v>1300000</v>
      </c>
      <c r="AU256" s="44"/>
      <c r="AV256" s="44"/>
      <c r="AW256" s="44"/>
      <c r="AX256" s="44"/>
      <c r="AY256" s="42" t="s">
        <v>45</v>
      </c>
      <c r="AZ256" s="18">
        <v>1170000</v>
      </c>
      <c r="BA256" s="15">
        <f t="shared" si="22"/>
        <v>100</v>
      </c>
    </row>
    <row r="257" spans="1:53" ht="33.4" customHeight="1" x14ac:dyDescent="0.25">
      <c r="A257" s="6" t="s">
        <v>46</v>
      </c>
      <c r="B257" s="40" t="s">
        <v>18</v>
      </c>
      <c r="C257" s="40" t="s">
        <v>163</v>
      </c>
      <c r="D257" s="40" t="s">
        <v>104</v>
      </c>
      <c r="E257" s="40" t="s">
        <v>193</v>
      </c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 t="s">
        <v>268</v>
      </c>
      <c r="U257" s="41" t="s">
        <v>290</v>
      </c>
      <c r="V257" s="41"/>
      <c r="W257" s="41"/>
      <c r="X257" s="41"/>
      <c r="Y257" s="42" t="s">
        <v>46</v>
      </c>
      <c r="Z257" s="43">
        <v>260000</v>
      </c>
      <c r="AA257" s="44"/>
      <c r="AB257" s="44"/>
      <c r="AC257" s="44"/>
      <c r="AD257" s="44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44">
        <v>500000</v>
      </c>
      <c r="AP257" s="44"/>
      <c r="AQ257" s="44"/>
      <c r="AR257" s="44"/>
      <c r="AS257" s="44"/>
      <c r="AT257" s="44">
        <v>260000</v>
      </c>
      <c r="AU257" s="44"/>
      <c r="AV257" s="44"/>
      <c r="AW257" s="44"/>
      <c r="AX257" s="44"/>
      <c r="AY257" s="42" t="s">
        <v>46</v>
      </c>
      <c r="AZ257" s="18">
        <v>254920.64</v>
      </c>
      <c r="BA257" s="15">
        <f t="shared" si="22"/>
        <v>98.046400000000006</v>
      </c>
    </row>
    <row r="258" spans="1:53" ht="21" customHeight="1" x14ac:dyDescent="0.25">
      <c r="A258" s="6" t="s">
        <v>47</v>
      </c>
      <c r="B258" s="40" t="s">
        <v>18</v>
      </c>
      <c r="C258" s="40" t="s">
        <v>163</v>
      </c>
      <c r="D258" s="40" t="s">
        <v>104</v>
      </c>
      <c r="E258" s="40" t="s">
        <v>193</v>
      </c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 t="s">
        <v>268</v>
      </c>
      <c r="U258" s="41" t="s">
        <v>280</v>
      </c>
      <c r="V258" s="41"/>
      <c r="W258" s="41"/>
      <c r="X258" s="41"/>
      <c r="Y258" s="42" t="s">
        <v>47</v>
      </c>
      <c r="Z258" s="43">
        <v>9098.06</v>
      </c>
      <c r="AA258" s="44"/>
      <c r="AB258" s="44"/>
      <c r="AC258" s="44"/>
      <c r="AD258" s="44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44">
        <v>40000</v>
      </c>
      <c r="AP258" s="44"/>
      <c r="AQ258" s="44"/>
      <c r="AR258" s="44"/>
      <c r="AS258" s="44"/>
      <c r="AT258" s="44">
        <v>40000</v>
      </c>
      <c r="AU258" s="44"/>
      <c r="AV258" s="44"/>
      <c r="AW258" s="44"/>
      <c r="AX258" s="44"/>
      <c r="AY258" s="42" t="s">
        <v>47</v>
      </c>
      <c r="AZ258" s="18">
        <v>8125.6</v>
      </c>
      <c r="BA258" s="15">
        <f t="shared" si="22"/>
        <v>89.311347693903983</v>
      </c>
    </row>
    <row r="259" spans="1:53" ht="23.25" customHeight="1" x14ac:dyDescent="0.25">
      <c r="A259" s="6" t="s">
        <v>50</v>
      </c>
      <c r="B259" s="40" t="s">
        <v>18</v>
      </c>
      <c r="C259" s="40" t="s">
        <v>163</v>
      </c>
      <c r="D259" s="40" t="s">
        <v>104</v>
      </c>
      <c r="E259" s="40" t="s">
        <v>193</v>
      </c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 t="s">
        <v>268</v>
      </c>
      <c r="U259" s="41" t="s">
        <v>278</v>
      </c>
      <c r="V259" s="41"/>
      <c r="W259" s="41"/>
      <c r="X259" s="41"/>
      <c r="Y259" s="42"/>
      <c r="Z259" s="43">
        <v>109400</v>
      </c>
      <c r="AA259" s="44"/>
      <c r="AB259" s="44"/>
      <c r="AC259" s="44"/>
      <c r="AD259" s="44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44"/>
      <c r="AP259" s="44"/>
      <c r="AQ259" s="44"/>
      <c r="AR259" s="44"/>
      <c r="AS259" s="44"/>
      <c r="AT259" s="44"/>
      <c r="AU259" s="44"/>
      <c r="AV259" s="44"/>
      <c r="AW259" s="44"/>
      <c r="AX259" s="44"/>
      <c r="AY259" s="42"/>
      <c r="AZ259" s="18">
        <v>108172</v>
      </c>
      <c r="BA259" s="15">
        <f t="shared" si="22"/>
        <v>98.877513711151749</v>
      </c>
    </row>
    <row r="260" spans="1:53" ht="33.4" customHeight="1" x14ac:dyDescent="0.25">
      <c r="A260" s="6" t="s">
        <v>51</v>
      </c>
      <c r="B260" s="40" t="s">
        <v>18</v>
      </c>
      <c r="C260" s="40" t="s">
        <v>163</v>
      </c>
      <c r="D260" s="40" t="s">
        <v>104</v>
      </c>
      <c r="E260" s="40" t="s">
        <v>193</v>
      </c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 t="s">
        <v>268</v>
      </c>
      <c r="U260" s="41" t="s">
        <v>291</v>
      </c>
      <c r="V260" s="41"/>
      <c r="W260" s="41"/>
      <c r="X260" s="41"/>
      <c r="Y260" s="42" t="s">
        <v>51</v>
      </c>
      <c r="Z260" s="43">
        <v>80000</v>
      </c>
      <c r="AA260" s="44"/>
      <c r="AB260" s="44"/>
      <c r="AC260" s="44"/>
      <c r="AD260" s="44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44">
        <v>190000</v>
      </c>
      <c r="AP260" s="44"/>
      <c r="AQ260" s="44"/>
      <c r="AR260" s="44"/>
      <c r="AS260" s="44"/>
      <c r="AT260" s="44">
        <v>90000</v>
      </c>
      <c r="AU260" s="44"/>
      <c r="AV260" s="44"/>
      <c r="AW260" s="44"/>
      <c r="AX260" s="44"/>
      <c r="AY260" s="42" t="s">
        <v>51</v>
      </c>
      <c r="AZ260" s="18">
        <v>72324</v>
      </c>
      <c r="BA260" s="15">
        <f t="shared" si="22"/>
        <v>90.405000000000001</v>
      </c>
    </row>
    <row r="261" spans="1:53" ht="33.4" customHeight="1" x14ac:dyDescent="0.25">
      <c r="A261" s="5" t="s">
        <v>194</v>
      </c>
      <c r="B261" s="35" t="s">
        <v>18</v>
      </c>
      <c r="C261" s="35" t="s">
        <v>163</v>
      </c>
      <c r="D261" s="35" t="s">
        <v>104</v>
      </c>
      <c r="E261" s="35" t="s">
        <v>195</v>
      </c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6"/>
      <c r="V261" s="36"/>
      <c r="W261" s="36"/>
      <c r="X261" s="36"/>
      <c r="Y261" s="37" t="s">
        <v>194</v>
      </c>
      <c r="Z261" s="18">
        <f>SUM(Z262)</f>
        <v>1527715.61</v>
      </c>
      <c r="AA261" s="39"/>
      <c r="AB261" s="39"/>
      <c r="AC261" s="39"/>
      <c r="AD261" s="3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39">
        <v>2548500</v>
      </c>
      <c r="AP261" s="39"/>
      <c r="AQ261" s="39"/>
      <c r="AR261" s="39"/>
      <c r="AS261" s="39"/>
      <c r="AT261" s="39">
        <v>2656500</v>
      </c>
      <c r="AU261" s="39"/>
      <c r="AV261" s="39"/>
      <c r="AW261" s="39"/>
      <c r="AX261" s="39"/>
      <c r="AY261" s="37" t="s">
        <v>194</v>
      </c>
      <c r="AZ261" s="18">
        <f>SUM(AZ262)</f>
        <v>1468492.56</v>
      </c>
      <c r="BA261" s="15">
        <f t="shared" si="22"/>
        <v>96.123424437615057</v>
      </c>
    </row>
    <row r="262" spans="1:53" ht="50.1" customHeight="1" x14ac:dyDescent="0.25">
      <c r="A262" s="6" t="s">
        <v>40</v>
      </c>
      <c r="B262" s="40" t="s">
        <v>18</v>
      </c>
      <c r="C262" s="40" t="s">
        <v>163</v>
      </c>
      <c r="D262" s="40" t="s">
        <v>104</v>
      </c>
      <c r="E262" s="40" t="s">
        <v>195</v>
      </c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 t="s">
        <v>41</v>
      </c>
      <c r="U262" s="41"/>
      <c r="V262" s="41"/>
      <c r="W262" s="41"/>
      <c r="X262" s="41"/>
      <c r="Y262" s="42" t="s">
        <v>40</v>
      </c>
      <c r="Z262" s="18">
        <f>SUM(Z263)</f>
        <v>1527715.61</v>
      </c>
      <c r="AA262" s="44"/>
      <c r="AB262" s="44"/>
      <c r="AC262" s="44"/>
      <c r="AD262" s="44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44">
        <v>2548500</v>
      </c>
      <c r="AP262" s="44"/>
      <c r="AQ262" s="44"/>
      <c r="AR262" s="44"/>
      <c r="AS262" s="44"/>
      <c r="AT262" s="44">
        <v>2656500</v>
      </c>
      <c r="AU262" s="44"/>
      <c r="AV262" s="44"/>
      <c r="AW262" s="44"/>
      <c r="AX262" s="44"/>
      <c r="AY262" s="42" t="s">
        <v>40</v>
      </c>
      <c r="AZ262" s="18">
        <f>SUM(AZ263)</f>
        <v>1468492.56</v>
      </c>
      <c r="BA262" s="15">
        <f t="shared" si="22"/>
        <v>96.123424437615057</v>
      </c>
    </row>
    <row r="263" spans="1:53" ht="55.5" customHeight="1" x14ac:dyDescent="0.25">
      <c r="A263" s="6" t="s">
        <v>42</v>
      </c>
      <c r="B263" s="40" t="s">
        <v>18</v>
      </c>
      <c r="C263" s="40" t="s">
        <v>163</v>
      </c>
      <c r="D263" s="40" t="s">
        <v>104</v>
      </c>
      <c r="E263" s="40" t="s">
        <v>195</v>
      </c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 t="s">
        <v>43</v>
      </c>
      <c r="U263" s="41"/>
      <c r="V263" s="41"/>
      <c r="W263" s="41"/>
      <c r="X263" s="41"/>
      <c r="Y263" s="42" t="s">
        <v>42</v>
      </c>
      <c r="Z263" s="18">
        <f>SUM(Z264:Z268)</f>
        <v>1527715.61</v>
      </c>
      <c r="AA263" s="44"/>
      <c r="AB263" s="44"/>
      <c r="AC263" s="44"/>
      <c r="AD263" s="44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44">
        <v>2548500</v>
      </c>
      <c r="AP263" s="44"/>
      <c r="AQ263" s="44"/>
      <c r="AR263" s="44"/>
      <c r="AS263" s="44"/>
      <c r="AT263" s="44">
        <v>2656500</v>
      </c>
      <c r="AU263" s="44"/>
      <c r="AV263" s="44"/>
      <c r="AW263" s="44"/>
      <c r="AX263" s="44"/>
      <c r="AY263" s="42" t="s">
        <v>42</v>
      </c>
      <c r="AZ263" s="18">
        <f>SUM(AZ264:AZ268)</f>
        <v>1468492.56</v>
      </c>
      <c r="BA263" s="15">
        <f t="shared" si="22"/>
        <v>96.123424437615057</v>
      </c>
    </row>
    <row r="264" spans="1:53" ht="24" customHeight="1" x14ac:dyDescent="0.25">
      <c r="A264" s="6" t="s">
        <v>47</v>
      </c>
      <c r="B264" s="40" t="s">
        <v>18</v>
      </c>
      <c r="C264" s="40" t="s">
        <v>163</v>
      </c>
      <c r="D264" s="40" t="s">
        <v>104</v>
      </c>
      <c r="E264" s="40" t="s">
        <v>195</v>
      </c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 t="s">
        <v>279</v>
      </c>
      <c r="U264" s="41" t="s">
        <v>280</v>
      </c>
      <c r="V264" s="41"/>
      <c r="W264" s="41"/>
      <c r="X264" s="41"/>
      <c r="Y264" s="42" t="s">
        <v>47</v>
      </c>
      <c r="Z264" s="43">
        <v>39000</v>
      </c>
      <c r="AA264" s="44"/>
      <c r="AB264" s="44"/>
      <c r="AC264" s="44"/>
      <c r="AD264" s="44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44">
        <v>50000</v>
      </c>
      <c r="AP264" s="44"/>
      <c r="AQ264" s="44"/>
      <c r="AR264" s="44"/>
      <c r="AS264" s="44"/>
      <c r="AT264" s="44">
        <v>50000</v>
      </c>
      <c r="AU264" s="44"/>
      <c r="AV264" s="44"/>
      <c r="AW264" s="44"/>
      <c r="AX264" s="44"/>
      <c r="AY264" s="42" t="s">
        <v>47</v>
      </c>
      <c r="AZ264" s="18">
        <v>39000</v>
      </c>
      <c r="BA264" s="15">
        <f t="shared" ref="BA264" si="24">PRODUCT(AZ264,1/Z264,100)</f>
        <v>100</v>
      </c>
    </row>
    <row r="265" spans="1:53" ht="33.4" customHeight="1" x14ac:dyDescent="0.25">
      <c r="A265" s="6" t="s">
        <v>46</v>
      </c>
      <c r="B265" s="40" t="s">
        <v>18</v>
      </c>
      <c r="C265" s="40" t="s">
        <v>163</v>
      </c>
      <c r="D265" s="40" t="s">
        <v>104</v>
      </c>
      <c r="E265" s="40" t="s">
        <v>195</v>
      </c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 t="s">
        <v>268</v>
      </c>
      <c r="U265" s="41" t="s">
        <v>290</v>
      </c>
      <c r="V265" s="41"/>
      <c r="W265" s="41"/>
      <c r="X265" s="41"/>
      <c r="Y265" s="42" t="s">
        <v>46</v>
      </c>
      <c r="Z265" s="43">
        <v>1184715.6100000001</v>
      </c>
      <c r="AA265" s="44"/>
      <c r="AB265" s="44"/>
      <c r="AC265" s="44"/>
      <c r="AD265" s="44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44">
        <v>1978500</v>
      </c>
      <c r="AP265" s="44"/>
      <c r="AQ265" s="44"/>
      <c r="AR265" s="44"/>
      <c r="AS265" s="44"/>
      <c r="AT265" s="44">
        <v>2406500</v>
      </c>
      <c r="AU265" s="44"/>
      <c r="AV265" s="44"/>
      <c r="AW265" s="44"/>
      <c r="AX265" s="44"/>
      <c r="AY265" s="42" t="s">
        <v>46</v>
      </c>
      <c r="AZ265" s="18">
        <v>1128312.95</v>
      </c>
      <c r="BA265" s="15">
        <f t="shared" si="22"/>
        <v>95.239139290145744</v>
      </c>
    </row>
    <row r="266" spans="1:53" ht="24.75" customHeight="1" x14ac:dyDescent="0.25">
      <c r="A266" s="6" t="s">
        <v>47</v>
      </c>
      <c r="B266" s="40" t="s">
        <v>18</v>
      </c>
      <c r="C266" s="40" t="s">
        <v>163</v>
      </c>
      <c r="D266" s="40" t="s">
        <v>104</v>
      </c>
      <c r="E266" s="40" t="s">
        <v>195</v>
      </c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 t="s">
        <v>268</v>
      </c>
      <c r="U266" s="41" t="s">
        <v>280</v>
      </c>
      <c r="V266" s="41"/>
      <c r="W266" s="41"/>
      <c r="X266" s="41"/>
      <c r="Y266" s="42" t="s">
        <v>47</v>
      </c>
      <c r="Z266" s="43">
        <v>66000</v>
      </c>
      <c r="AA266" s="44"/>
      <c r="AB266" s="44"/>
      <c r="AC266" s="44"/>
      <c r="AD266" s="44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44">
        <v>50000</v>
      </c>
      <c r="AP266" s="44"/>
      <c r="AQ266" s="44"/>
      <c r="AR266" s="44"/>
      <c r="AS266" s="44"/>
      <c r="AT266" s="44">
        <v>50000</v>
      </c>
      <c r="AU266" s="44"/>
      <c r="AV266" s="44"/>
      <c r="AW266" s="44"/>
      <c r="AX266" s="44"/>
      <c r="AY266" s="42" t="s">
        <v>47</v>
      </c>
      <c r="AZ266" s="18">
        <v>65780.36</v>
      </c>
      <c r="BA266" s="15">
        <f t="shared" si="22"/>
        <v>99.667212121212117</v>
      </c>
    </row>
    <row r="267" spans="1:53" ht="21" customHeight="1" x14ac:dyDescent="0.25">
      <c r="A267" s="6" t="s">
        <v>50</v>
      </c>
      <c r="B267" s="40" t="s">
        <v>18</v>
      </c>
      <c r="C267" s="40" t="s">
        <v>163</v>
      </c>
      <c r="D267" s="40" t="s">
        <v>104</v>
      </c>
      <c r="E267" s="40" t="s">
        <v>195</v>
      </c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 t="s">
        <v>268</v>
      </c>
      <c r="U267" s="41" t="s">
        <v>278</v>
      </c>
      <c r="V267" s="41"/>
      <c r="W267" s="41"/>
      <c r="X267" s="41"/>
      <c r="Y267" s="42" t="s">
        <v>50</v>
      </c>
      <c r="Z267" s="43">
        <v>108000</v>
      </c>
      <c r="AA267" s="44"/>
      <c r="AB267" s="44"/>
      <c r="AC267" s="44"/>
      <c r="AD267" s="44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44">
        <v>420000</v>
      </c>
      <c r="AP267" s="44"/>
      <c r="AQ267" s="44"/>
      <c r="AR267" s="44"/>
      <c r="AS267" s="44"/>
      <c r="AT267" s="44">
        <v>100000</v>
      </c>
      <c r="AU267" s="44"/>
      <c r="AV267" s="44"/>
      <c r="AW267" s="44"/>
      <c r="AX267" s="44"/>
      <c r="AY267" s="42" t="s">
        <v>50</v>
      </c>
      <c r="AZ267" s="18">
        <v>107870</v>
      </c>
      <c r="BA267" s="15">
        <f t="shared" si="22"/>
        <v>99.879629629629633</v>
      </c>
    </row>
    <row r="268" spans="1:53" ht="33.4" customHeight="1" x14ac:dyDescent="0.25">
      <c r="A268" s="6" t="s">
        <v>51</v>
      </c>
      <c r="B268" s="40" t="s">
        <v>18</v>
      </c>
      <c r="C268" s="40" t="s">
        <v>163</v>
      </c>
      <c r="D268" s="40" t="s">
        <v>104</v>
      </c>
      <c r="E268" s="40" t="s">
        <v>195</v>
      </c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 t="s">
        <v>268</v>
      </c>
      <c r="U268" s="41" t="s">
        <v>291</v>
      </c>
      <c r="V268" s="41"/>
      <c r="W268" s="41"/>
      <c r="X268" s="41"/>
      <c r="Y268" s="42" t="s">
        <v>51</v>
      </c>
      <c r="Z268" s="43">
        <v>130000</v>
      </c>
      <c r="AA268" s="44"/>
      <c r="AB268" s="44"/>
      <c r="AC268" s="44"/>
      <c r="AD268" s="44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44">
        <v>100000</v>
      </c>
      <c r="AP268" s="44"/>
      <c r="AQ268" s="44"/>
      <c r="AR268" s="44"/>
      <c r="AS268" s="44"/>
      <c r="AT268" s="44">
        <v>100000</v>
      </c>
      <c r="AU268" s="44"/>
      <c r="AV268" s="44"/>
      <c r="AW268" s="44"/>
      <c r="AX268" s="44"/>
      <c r="AY268" s="42" t="s">
        <v>51</v>
      </c>
      <c r="AZ268" s="18">
        <v>127529.25</v>
      </c>
      <c r="BA268" s="15">
        <f t="shared" si="22"/>
        <v>98.099423076923074</v>
      </c>
    </row>
    <row r="269" spans="1:53" ht="33.4" customHeight="1" x14ac:dyDescent="0.25">
      <c r="A269" s="5" t="s">
        <v>196</v>
      </c>
      <c r="B269" s="35" t="s">
        <v>18</v>
      </c>
      <c r="C269" s="35" t="s">
        <v>163</v>
      </c>
      <c r="D269" s="35" t="s">
        <v>104</v>
      </c>
      <c r="E269" s="35" t="s">
        <v>197</v>
      </c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6"/>
      <c r="V269" s="36"/>
      <c r="W269" s="36"/>
      <c r="X269" s="36"/>
      <c r="Y269" s="37" t="s">
        <v>196</v>
      </c>
      <c r="Z269" s="18">
        <f>SUM(Z270)</f>
        <v>300000</v>
      </c>
      <c r="AA269" s="39"/>
      <c r="AB269" s="39"/>
      <c r="AC269" s="39"/>
      <c r="AD269" s="3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39">
        <v>300000</v>
      </c>
      <c r="AP269" s="39"/>
      <c r="AQ269" s="39"/>
      <c r="AR269" s="39"/>
      <c r="AS269" s="39"/>
      <c r="AT269" s="39">
        <v>300000</v>
      </c>
      <c r="AU269" s="39"/>
      <c r="AV269" s="39"/>
      <c r="AW269" s="39"/>
      <c r="AX269" s="39"/>
      <c r="AY269" s="37" t="s">
        <v>196</v>
      </c>
      <c r="AZ269" s="18">
        <f>SUM(AZ270)</f>
        <v>299505.02</v>
      </c>
      <c r="BA269" s="15">
        <f t="shared" si="22"/>
        <v>99.835006666666672</v>
      </c>
    </row>
    <row r="270" spans="1:53" ht="50.1" customHeight="1" x14ac:dyDescent="0.25">
      <c r="A270" s="6" t="s">
        <v>40</v>
      </c>
      <c r="B270" s="40" t="s">
        <v>18</v>
      </c>
      <c r="C270" s="40" t="s">
        <v>163</v>
      </c>
      <c r="D270" s="40" t="s">
        <v>104</v>
      </c>
      <c r="E270" s="40" t="s">
        <v>197</v>
      </c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 t="s">
        <v>41</v>
      </c>
      <c r="U270" s="41"/>
      <c r="V270" s="41"/>
      <c r="W270" s="41"/>
      <c r="X270" s="41"/>
      <c r="Y270" s="42" t="s">
        <v>40</v>
      </c>
      <c r="Z270" s="18">
        <f>SUM(Z271)</f>
        <v>300000</v>
      </c>
      <c r="AA270" s="44"/>
      <c r="AB270" s="44"/>
      <c r="AC270" s="44"/>
      <c r="AD270" s="44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44">
        <v>300000</v>
      </c>
      <c r="AP270" s="44"/>
      <c r="AQ270" s="44"/>
      <c r="AR270" s="44"/>
      <c r="AS270" s="44"/>
      <c r="AT270" s="44">
        <v>300000</v>
      </c>
      <c r="AU270" s="44"/>
      <c r="AV270" s="44"/>
      <c r="AW270" s="44"/>
      <c r="AX270" s="44"/>
      <c r="AY270" s="42" t="s">
        <v>40</v>
      </c>
      <c r="AZ270" s="18">
        <f>SUM(AZ271)</f>
        <v>299505.02</v>
      </c>
      <c r="BA270" s="15">
        <f t="shared" si="22"/>
        <v>99.835006666666672</v>
      </c>
    </row>
    <row r="271" spans="1:53" ht="54" customHeight="1" x14ac:dyDescent="0.25">
      <c r="A271" s="6" t="s">
        <v>42</v>
      </c>
      <c r="B271" s="40" t="s">
        <v>18</v>
      </c>
      <c r="C271" s="40" t="s">
        <v>163</v>
      </c>
      <c r="D271" s="40" t="s">
        <v>104</v>
      </c>
      <c r="E271" s="40" t="s">
        <v>197</v>
      </c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 t="s">
        <v>43</v>
      </c>
      <c r="U271" s="41"/>
      <c r="V271" s="41"/>
      <c r="W271" s="41"/>
      <c r="X271" s="41"/>
      <c r="Y271" s="42" t="s">
        <v>42</v>
      </c>
      <c r="Z271" s="22">
        <f>SUM(Z272)</f>
        <v>300000</v>
      </c>
      <c r="AA271" s="44"/>
      <c r="AB271" s="44"/>
      <c r="AC271" s="44"/>
      <c r="AD271" s="44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44">
        <v>300000</v>
      </c>
      <c r="AP271" s="44"/>
      <c r="AQ271" s="44"/>
      <c r="AR271" s="44"/>
      <c r="AS271" s="44"/>
      <c r="AT271" s="44">
        <v>300000</v>
      </c>
      <c r="AU271" s="44"/>
      <c r="AV271" s="44"/>
      <c r="AW271" s="44"/>
      <c r="AX271" s="44"/>
      <c r="AY271" s="42" t="s">
        <v>42</v>
      </c>
      <c r="AZ271" s="22">
        <f>SUM(AZ272)</f>
        <v>299505.02</v>
      </c>
      <c r="BA271" s="15">
        <f t="shared" si="22"/>
        <v>99.835006666666672</v>
      </c>
    </row>
    <row r="272" spans="1:53" ht="33.4" customHeight="1" x14ac:dyDescent="0.25">
      <c r="A272" s="6" t="s">
        <v>46</v>
      </c>
      <c r="B272" s="40" t="s">
        <v>18</v>
      </c>
      <c r="C272" s="40" t="s">
        <v>163</v>
      </c>
      <c r="D272" s="40" t="s">
        <v>104</v>
      </c>
      <c r="E272" s="40" t="s">
        <v>197</v>
      </c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 t="s">
        <v>268</v>
      </c>
      <c r="U272" s="41" t="s">
        <v>290</v>
      </c>
      <c r="V272" s="41"/>
      <c r="W272" s="41"/>
      <c r="X272" s="41"/>
      <c r="Y272" s="42" t="s">
        <v>46</v>
      </c>
      <c r="Z272" s="43">
        <v>300000</v>
      </c>
      <c r="AA272" s="44"/>
      <c r="AB272" s="44"/>
      <c r="AC272" s="44"/>
      <c r="AD272" s="44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44">
        <v>300000</v>
      </c>
      <c r="AP272" s="44"/>
      <c r="AQ272" s="44"/>
      <c r="AR272" s="44"/>
      <c r="AS272" s="44"/>
      <c r="AT272" s="44">
        <v>300000</v>
      </c>
      <c r="AU272" s="44"/>
      <c r="AV272" s="44"/>
      <c r="AW272" s="44"/>
      <c r="AX272" s="44"/>
      <c r="AY272" s="42" t="s">
        <v>46</v>
      </c>
      <c r="AZ272" s="19">
        <v>299505.02</v>
      </c>
      <c r="BA272" s="15">
        <f t="shared" si="22"/>
        <v>99.835006666666672</v>
      </c>
    </row>
    <row r="273" spans="1:53" ht="94.5" customHeight="1" x14ac:dyDescent="0.25">
      <c r="A273" s="5" t="s">
        <v>198</v>
      </c>
      <c r="B273" s="35" t="s">
        <v>18</v>
      </c>
      <c r="C273" s="35" t="s">
        <v>163</v>
      </c>
      <c r="D273" s="35" t="s">
        <v>104</v>
      </c>
      <c r="E273" s="35" t="s">
        <v>199</v>
      </c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6"/>
      <c r="V273" s="36"/>
      <c r="W273" s="36"/>
      <c r="X273" s="36"/>
      <c r="Y273" s="37" t="s">
        <v>198</v>
      </c>
      <c r="Z273" s="19">
        <f>SUM(Z274)</f>
        <v>99000</v>
      </c>
      <c r="AA273" s="39"/>
      <c r="AB273" s="39"/>
      <c r="AC273" s="39"/>
      <c r="AD273" s="3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39"/>
      <c r="AP273" s="39"/>
      <c r="AQ273" s="39"/>
      <c r="AR273" s="39"/>
      <c r="AS273" s="39"/>
      <c r="AT273" s="39"/>
      <c r="AU273" s="39"/>
      <c r="AV273" s="39"/>
      <c r="AW273" s="39"/>
      <c r="AX273" s="39"/>
      <c r="AY273" s="37" t="s">
        <v>198</v>
      </c>
      <c r="AZ273" s="19">
        <f>SUM(AZ274)</f>
        <v>99000</v>
      </c>
      <c r="BA273" s="15">
        <f t="shared" si="22"/>
        <v>100</v>
      </c>
    </row>
    <row r="274" spans="1:53" ht="50.1" customHeight="1" x14ac:dyDescent="0.25">
      <c r="A274" s="6" t="s">
        <v>40</v>
      </c>
      <c r="B274" s="40" t="s">
        <v>18</v>
      </c>
      <c r="C274" s="40" t="s">
        <v>163</v>
      </c>
      <c r="D274" s="40" t="s">
        <v>104</v>
      </c>
      <c r="E274" s="40" t="s">
        <v>199</v>
      </c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 t="s">
        <v>41</v>
      </c>
      <c r="U274" s="41"/>
      <c r="V274" s="41"/>
      <c r="W274" s="41"/>
      <c r="X274" s="41"/>
      <c r="Y274" s="42" t="s">
        <v>40</v>
      </c>
      <c r="Z274" s="19">
        <f>SUM(Z275)</f>
        <v>99000</v>
      </c>
      <c r="AA274" s="44"/>
      <c r="AB274" s="44"/>
      <c r="AC274" s="44"/>
      <c r="AD274" s="44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44"/>
      <c r="AP274" s="44"/>
      <c r="AQ274" s="44"/>
      <c r="AR274" s="44"/>
      <c r="AS274" s="44"/>
      <c r="AT274" s="44"/>
      <c r="AU274" s="44"/>
      <c r="AV274" s="44"/>
      <c r="AW274" s="44"/>
      <c r="AX274" s="44"/>
      <c r="AY274" s="42" t="s">
        <v>40</v>
      </c>
      <c r="AZ274" s="19">
        <f>SUM(AZ275)</f>
        <v>99000</v>
      </c>
      <c r="BA274" s="15">
        <f t="shared" si="22"/>
        <v>100</v>
      </c>
    </row>
    <row r="275" spans="1:53" ht="57" customHeight="1" x14ac:dyDescent="0.25">
      <c r="A275" s="6" t="s">
        <v>42</v>
      </c>
      <c r="B275" s="40" t="s">
        <v>18</v>
      </c>
      <c r="C275" s="40" t="s">
        <v>163</v>
      </c>
      <c r="D275" s="40" t="s">
        <v>104</v>
      </c>
      <c r="E275" s="40" t="s">
        <v>199</v>
      </c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 t="s">
        <v>43</v>
      </c>
      <c r="U275" s="41"/>
      <c r="V275" s="41"/>
      <c r="W275" s="41"/>
      <c r="X275" s="41"/>
      <c r="Y275" s="42" t="s">
        <v>42</v>
      </c>
      <c r="Z275" s="18">
        <f>SUM(Z276)</f>
        <v>99000</v>
      </c>
      <c r="AA275" s="44"/>
      <c r="AB275" s="44"/>
      <c r="AC275" s="44"/>
      <c r="AD275" s="44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44"/>
      <c r="AP275" s="44"/>
      <c r="AQ275" s="44"/>
      <c r="AR275" s="44"/>
      <c r="AS275" s="44"/>
      <c r="AT275" s="44"/>
      <c r="AU275" s="44"/>
      <c r="AV275" s="44"/>
      <c r="AW275" s="44"/>
      <c r="AX275" s="44"/>
      <c r="AY275" s="42" t="s">
        <v>42</v>
      </c>
      <c r="AZ275" s="18">
        <f>SUM(AZ276)</f>
        <v>99000</v>
      </c>
      <c r="BA275" s="15">
        <f t="shared" si="22"/>
        <v>100</v>
      </c>
    </row>
    <row r="276" spans="1:53" ht="33.4" customHeight="1" x14ac:dyDescent="0.25">
      <c r="A276" s="6" t="s">
        <v>46</v>
      </c>
      <c r="B276" s="40" t="s">
        <v>18</v>
      </c>
      <c r="C276" s="40" t="s">
        <v>163</v>
      </c>
      <c r="D276" s="40" t="s">
        <v>104</v>
      </c>
      <c r="E276" s="40" t="s">
        <v>199</v>
      </c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 t="s">
        <v>268</v>
      </c>
      <c r="U276" s="41" t="s">
        <v>290</v>
      </c>
      <c r="V276" s="41"/>
      <c r="W276" s="41"/>
      <c r="X276" s="41"/>
      <c r="Y276" s="42" t="s">
        <v>46</v>
      </c>
      <c r="Z276" s="43">
        <v>99000</v>
      </c>
      <c r="AA276" s="44"/>
      <c r="AB276" s="44"/>
      <c r="AC276" s="44"/>
      <c r="AD276" s="44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44"/>
      <c r="AP276" s="44"/>
      <c r="AQ276" s="44"/>
      <c r="AR276" s="44"/>
      <c r="AS276" s="44"/>
      <c r="AT276" s="44"/>
      <c r="AU276" s="44"/>
      <c r="AV276" s="44"/>
      <c r="AW276" s="44"/>
      <c r="AX276" s="44"/>
      <c r="AY276" s="42" t="s">
        <v>46</v>
      </c>
      <c r="AZ276" s="18">
        <v>99000</v>
      </c>
      <c r="BA276" s="15">
        <f t="shared" si="22"/>
        <v>100</v>
      </c>
    </row>
    <row r="277" spans="1:53" ht="83.65" customHeight="1" x14ac:dyDescent="0.25">
      <c r="A277" s="5" t="s">
        <v>200</v>
      </c>
      <c r="B277" s="35" t="s">
        <v>18</v>
      </c>
      <c r="C277" s="35" t="s">
        <v>163</v>
      </c>
      <c r="D277" s="35" t="s">
        <v>104</v>
      </c>
      <c r="E277" s="35" t="s">
        <v>201</v>
      </c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6"/>
      <c r="V277" s="36"/>
      <c r="W277" s="36"/>
      <c r="X277" s="36"/>
      <c r="Y277" s="37" t="s">
        <v>200</v>
      </c>
      <c r="Z277" s="18">
        <f>SUM(Z278)</f>
        <v>800000</v>
      </c>
      <c r="AA277" s="39"/>
      <c r="AB277" s="39"/>
      <c r="AC277" s="39"/>
      <c r="AD277" s="3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39"/>
      <c r="AP277" s="39"/>
      <c r="AQ277" s="39"/>
      <c r="AR277" s="39"/>
      <c r="AS277" s="39"/>
      <c r="AT277" s="39"/>
      <c r="AU277" s="39"/>
      <c r="AV277" s="39"/>
      <c r="AW277" s="39"/>
      <c r="AX277" s="39"/>
      <c r="AY277" s="37" t="s">
        <v>200</v>
      </c>
      <c r="AZ277" s="18">
        <f>SUM(AZ278)</f>
        <v>800000</v>
      </c>
      <c r="BA277" s="15">
        <f t="shared" si="22"/>
        <v>100</v>
      </c>
    </row>
    <row r="278" spans="1:53" ht="50.1" customHeight="1" x14ac:dyDescent="0.25">
      <c r="A278" s="6" t="s">
        <v>40</v>
      </c>
      <c r="B278" s="40" t="s">
        <v>18</v>
      </c>
      <c r="C278" s="40" t="s">
        <v>163</v>
      </c>
      <c r="D278" s="40" t="s">
        <v>104</v>
      </c>
      <c r="E278" s="40" t="s">
        <v>201</v>
      </c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 t="s">
        <v>41</v>
      </c>
      <c r="U278" s="41"/>
      <c r="V278" s="41"/>
      <c r="W278" s="41"/>
      <c r="X278" s="41"/>
      <c r="Y278" s="42" t="s">
        <v>40</v>
      </c>
      <c r="Z278" s="18">
        <f>SUM(Z279)</f>
        <v>800000</v>
      </c>
      <c r="AA278" s="44"/>
      <c r="AB278" s="44"/>
      <c r="AC278" s="44"/>
      <c r="AD278" s="44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44"/>
      <c r="AP278" s="44"/>
      <c r="AQ278" s="44"/>
      <c r="AR278" s="44"/>
      <c r="AS278" s="44"/>
      <c r="AT278" s="44"/>
      <c r="AU278" s="44"/>
      <c r="AV278" s="44"/>
      <c r="AW278" s="44"/>
      <c r="AX278" s="44"/>
      <c r="AY278" s="42" t="s">
        <v>40</v>
      </c>
      <c r="AZ278" s="18">
        <f>SUM(AZ279)</f>
        <v>800000</v>
      </c>
      <c r="BA278" s="15">
        <f t="shared" si="22"/>
        <v>100</v>
      </c>
    </row>
    <row r="279" spans="1:53" ht="66.95" customHeight="1" x14ac:dyDescent="0.25">
      <c r="A279" s="6" t="s">
        <v>42</v>
      </c>
      <c r="B279" s="40" t="s">
        <v>18</v>
      </c>
      <c r="C279" s="40" t="s">
        <v>163</v>
      </c>
      <c r="D279" s="40" t="s">
        <v>104</v>
      </c>
      <c r="E279" s="40" t="s">
        <v>201</v>
      </c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 t="s">
        <v>43</v>
      </c>
      <c r="U279" s="41"/>
      <c r="V279" s="41"/>
      <c r="W279" s="41"/>
      <c r="X279" s="41"/>
      <c r="Y279" s="42" t="s">
        <v>42</v>
      </c>
      <c r="Z279" s="18">
        <f>SUM(Z280:Z281)</f>
        <v>800000</v>
      </c>
      <c r="AA279" s="44"/>
      <c r="AB279" s="44"/>
      <c r="AC279" s="44"/>
      <c r="AD279" s="44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44"/>
      <c r="AP279" s="44"/>
      <c r="AQ279" s="44"/>
      <c r="AR279" s="44"/>
      <c r="AS279" s="44"/>
      <c r="AT279" s="44"/>
      <c r="AU279" s="44"/>
      <c r="AV279" s="44"/>
      <c r="AW279" s="44"/>
      <c r="AX279" s="44"/>
      <c r="AY279" s="42" t="s">
        <v>42</v>
      </c>
      <c r="AZ279" s="18">
        <f>SUM(AZ280:AZ281)</f>
        <v>800000</v>
      </c>
      <c r="BA279" s="15">
        <f t="shared" si="22"/>
        <v>100</v>
      </c>
    </row>
    <row r="280" spans="1:53" ht="33.4" customHeight="1" x14ac:dyDescent="0.25">
      <c r="A280" s="6" t="s">
        <v>46</v>
      </c>
      <c r="B280" s="40" t="s">
        <v>18</v>
      </c>
      <c r="C280" s="40" t="s">
        <v>163</v>
      </c>
      <c r="D280" s="40" t="s">
        <v>104</v>
      </c>
      <c r="E280" s="40" t="s">
        <v>201</v>
      </c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 t="s">
        <v>279</v>
      </c>
      <c r="U280" s="41" t="s">
        <v>290</v>
      </c>
      <c r="V280" s="41"/>
      <c r="W280" s="41"/>
      <c r="X280" s="41"/>
      <c r="Y280" s="42" t="s">
        <v>46</v>
      </c>
      <c r="Z280" s="43">
        <v>400000</v>
      </c>
      <c r="AA280" s="44"/>
      <c r="AB280" s="44"/>
      <c r="AC280" s="44"/>
      <c r="AD280" s="44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44"/>
      <c r="AP280" s="44"/>
      <c r="AQ280" s="44"/>
      <c r="AR280" s="44"/>
      <c r="AS280" s="44"/>
      <c r="AT280" s="44"/>
      <c r="AU280" s="44"/>
      <c r="AV280" s="44"/>
      <c r="AW280" s="44"/>
      <c r="AX280" s="44"/>
      <c r="AY280" s="42" t="s">
        <v>46</v>
      </c>
      <c r="AZ280" s="18">
        <v>400000</v>
      </c>
      <c r="BA280" s="15">
        <f t="shared" si="22"/>
        <v>100</v>
      </c>
    </row>
    <row r="281" spans="1:53" ht="24" customHeight="1" x14ac:dyDescent="0.25">
      <c r="A281" s="6" t="s">
        <v>50</v>
      </c>
      <c r="B281" s="40" t="s">
        <v>18</v>
      </c>
      <c r="C281" s="40" t="s">
        <v>163</v>
      </c>
      <c r="D281" s="40" t="s">
        <v>104</v>
      </c>
      <c r="E281" s="40" t="s">
        <v>201</v>
      </c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 t="s">
        <v>268</v>
      </c>
      <c r="U281" s="41" t="s">
        <v>278</v>
      </c>
      <c r="V281" s="41"/>
      <c r="W281" s="41"/>
      <c r="X281" s="41"/>
      <c r="Y281" s="42" t="s">
        <v>50</v>
      </c>
      <c r="Z281" s="43">
        <v>400000</v>
      </c>
      <c r="AA281" s="44"/>
      <c r="AB281" s="44"/>
      <c r="AC281" s="44"/>
      <c r="AD281" s="44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44"/>
      <c r="AP281" s="44"/>
      <c r="AQ281" s="44"/>
      <c r="AR281" s="44"/>
      <c r="AS281" s="44"/>
      <c r="AT281" s="44"/>
      <c r="AU281" s="44"/>
      <c r="AV281" s="44"/>
      <c r="AW281" s="44"/>
      <c r="AX281" s="44"/>
      <c r="AY281" s="42" t="s">
        <v>50</v>
      </c>
      <c r="AZ281" s="18">
        <v>400000</v>
      </c>
      <c r="BA281" s="15">
        <f t="shared" si="22"/>
        <v>100</v>
      </c>
    </row>
    <row r="282" spans="1:53" ht="50.1" customHeight="1" x14ac:dyDescent="0.25">
      <c r="A282" s="5" t="s">
        <v>202</v>
      </c>
      <c r="B282" s="35" t="s">
        <v>18</v>
      </c>
      <c r="C282" s="35" t="s">
        <v>163</v>
      </c>
      <c r="D282" s="35" t="s">
        <v>104</v>
      </c>
      <c r="E282" s="35" t="s">
        <v>203</v>
      </c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6"/>
      <c r="V282" s="36"/>
      <c r="W282" s="36"/>
      <c r="X282" s="36"/>
      <c r="Y282" s="37" t="s">
        <v>202</v>
      </c>
      <c r="Z282" s="18">
        <f>SUM(Z283)</f>
        <v>1077500</v>
      </c>
      <c r="AA282" s="39"/>
      <c r="AB282" s="39">
        <v>872000</v>
      </c>
      <c r="AC282" s="39"/>
      <c r="AD282" s="3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39"/>
      <c r="AP282" s="39"/>
      <c r="AQ282" s="39"/>
      <c r="AR282" s="39"/>
      <c r="AS282" s="39"/>
      <c r="AT282" s="39"/>
      <c r="AU282" s="39"/>
      <c r="AV282" s="39"/>
      <c r="AW282" s="39"/>
      <c r="AX282" s="39"/>
      <c r="AY282" s="37" t="s">
        <v>202</v>
      </c>
      <c r="AZ282" s="18">
        <f>SUM(AZ283)</f>
        <v>1077479.79</v>
      </c>
      <c r="BA282" s="15">
        <f t="shared" si="22"/>
        <v>99.998124361948953</v>
      </c>
    </row>
    <row r="283" spans="1:53" ht="50.1" customHeight="1" x14ac:dyDescent="0.25">
      <c r="A283" s="6" t="s">
        <v>40</v>
      </c>
      <c r="B283" s="40" t="s">
        <v>18</v>
      </c>
      <c r="C283" s="40" t="s">
        <v>163</v>
      </c>
      <c r="D283" s="40" t="s">
        <v>104</v>
      </c>
      <c r="E283" s="40" t="s">
        <v>203</v>
      </c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 t="s">
        <v>41</v>
      </c>
      <c r="U283" s="41"/>
      <c r="V283" s="41"/>
      <c r="W283" s="41"/>
      <c r="X283" s="41"/>
      <c r="Y283" s="42" t="s">
        <v>40</v>
      </c>
      <c r="Z283" s="18">
        <f>SUM(Z284)</f>
        <v>1077500</v>
      </c>
      <c r="AA283" s="44"/>
      <c r="AB283" s="44">
        <v>872000</v>
      </c>
      <c r="AC283" s="44"/>
      <c r="AD283" s="44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44"/>
      <c r="AP283" s="44"/>
      <c r="AQ283" s="44"/>
      <c r="AR283" s="44"/>
      <c r="AS283" s="44"/>
      <c r="AT283" s="44"/>
      <c r="AU283" s="44"/>
      <c r="AV283" s="44"/>
      <c r="AW283" s="44"/>
      <c r="AX283" s="44"/>
      <c r="AY283" s="42" t="s">
        <v>40</v>
      </c>
      <c r="AZ283" s="18">
        <f>SUM(AZ284)</f>
        <v>1077479.79</v>
      </c>
      <c r="BA283" s="15">
        <f t="shared" si="22"/>
        <v>99.998124361948953</v>
      </c>
    </row>
    <row r="284" spans="1:53" ht="51.75" customHeight="1" x14ac:dyDescent="0.25">
      <c r="A284" s="6" t="s">
        <v>42</v>
      </c>
      <c r="B284" s="40" t="s">
        <v>18</v>
      </c>
      <c r="C284" s="40" t="s">
        <v>163</v>
      </c>
      <c r="D284" s="40" t="s">
        <v>104</v>
      </c>
      <c r="E284" s="40" t="s">
        <v>203</v>
      </c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 t="s">
        <v>43</v>
      </c>
      <c r="U284" s="41"/>
      <c r="V284" s="41"/>
      <c r="W284" s="41"/>
      <c r="X284" s="41"/>
      <c r="Y284" s="42" t="s">
        <v>42</v>
      </c>
      <c r="Z284" s="18">
        <f>SUM(Z285:Z287)</f>
        <v>1077500</v>
      </c>
      <c r="AA284" s="44"/>
      <c r="AB284" s="44">
        <v>872000</v>
      </c>
      <c r="AC284" s="44"/>
      <c r="AD284" s="44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44"/>
      <c r="AP284" s="44"/>
      <c r="AQ284" s="44"/>
      <c r="AR284" s="44"/>
      <c r="AS284" s="44"/>
      <c r="AT284" s="44"/>
      <c r="AU284" s="44"/>
      <c r="AV284" s="44"/>
      <c r="AW284" s="44"/>
      <c r="AX284" s="44"/>
      <c r="AY284" s="42" t="s">
        <v>42</v>
      </c>
      <c r="AZ284" s="18">
        <f>SUM(AZ285:AZ287)</f>
        <v>1077479.79</v>
      </c>
      <c r="BA284" s="15">
        <f t="shared" si="22"/>
        <v>99.998124361948953</v>
      </c>
    </row>
    <row r="285" spans="1:53" ht="28.5" customHeight="1" x14ac:dyDescent="0.25">
      <c r="A285" s="6" t="s">
        <v>306</v>
      </c>
      <c r="B285" s="40" t="s">
        <v>18</v>
      </c>
      <c r="C285" s="40" t="s">
        <v>163</v>
      </c>
      <c r="D285" s="40" t="s">
        <v>104</v>
      </c>
      <c r="E285" s="40" t="s">
        <v>203</v>
      </c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 t="s">
        <v>268</v>
      </c>
      <c r="U285" s="41" t="s">
        <v>278</v>
      </c>
      <c r="V285" s="41"/>
      <c r="W285" s="41"/>
      <c r="X285" s="41"/>
      <c r="Y285" s="42" t="s">
        <v>50</v>
      </c>
      <c r="Z285" s="43">
        <v>427279.99</v>
      </c>
      <c r="AA285" s="44"/>
      <c r="AB285" s="44">
        <v>872000</v>
      </c>
      <c r="AC285" s="44"/>
      <c r="AD285" s="44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44"/>
      <c r="AP285" s="44"/>
      <c r="AQ285" s="44"/>
      <c r="AR285" s="44"/>
      <c r="AS285" s="44"/>
      <c r="AT285" s="44"/>
      <c r="AU285" s="44"/>
      <c r="AV285" s="44"/>
      <c r="AW285" s="44"/>
      <c r="AX285" s="44"/>
      <c r="AY285" s="42" t="s">
        <v>50</v>
      </c>
      <c r="AZ285" s="18">
        <v>427279.92</v>
      </c>
      <c r="BA285" s="15">
        <f t="shared" ref="BA285" si="25">PRODUCT(AZ285,1/Z285,100)</f>
        <v>99.999983617299762</v>
      </c>
    </row>
    <row r="286" spans="1:53" ht="31.5" customHeight="1" x14ac:dyDescent="0.25">
      <c r="A286" s="6" t="s">
        <v>304</v>
      </c>
      <c r="B286" s="40" t="s">
        <v>18</v>
      </c>
      <c r="C286" s="40" t="s">
        <v>163</v>
      </c>
      <c r="D286" s="40" t="s">
        <v>104</v>
      </c>
      <c r="E286" s="40" t="s">
        <v>203</v>
      </c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 t="s">
        <v>268</v>
      </c>
      <c r="U286" s="41" t="s">
        <v>278</v>
      </c>
      <c r="V286" s="41"/>
      <c r="W286" s="41"/>
      <c r="X286" s="41"/>
      <c r="Y286" s="42" t="s">
        <v>50</v>
      </c>
      <c r="Z286" s="43">
        <v>444720.01</v>
      </c>
      <c r="AA286" s="44"/>
      <c r="AB286" s="44">
        <v>872000</v>
      </c>
      <c r="AC286" s="44"/>
      <c r="AD286" s="44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44"/>
      <c r="AP286" s="44"/>
      <c r="AQ286" s="44"/>
      <c r="AR286" s="44"/>
      <c r="AS286" s="44"/>
      <c r="AT286" s="44"/>
      <c r="AU286" s="44"/>
      <c r="AV286" s="44"/>
      <c r="AW286" s="44"/>
      <c r="AX286" s="44"/>
      <c r="AY286" s="42" t="s">
        <v>50</v>
      </c>
      <c r="AZ286" s="18">
        <v>444719.91</v>
      </c>
      <c r="BA286" s="15">
        <f t="shared" ref="BA286" si="26">PRODUCT(AZ286,1/Z286,100)</f>
        <v>99.999977513941857</v>
      </c>
    </row>
    <row r="287" spans="1:53" ht="30.75" customHeight="1" x14ac:dyDescent="0.25">
      <c r="A287" s="6" t="s">
        <v>305</v>
      </c>
      <c r="B287" s="40" t="s">
        <v>18</v>
      </c>
      <c r="C287" s="40" t="s">
        <v>163</v>
      </c>
      <c r="D287" s="40" t="s">
        <v>104</v>
      </c>
      <c r="E287" s="40" t="s">
        <v>203</v>
      </c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 t="s">
        <v>268</v>
      </c>
      <c r="U287" s="41" t="s">
        <v>278</v>
      </c>
      <c r="V287" s="41"/>
      <c r="W287" s="41"/>
      <c r="X287" s="41"/>
      <c r="Y287" s="42" t="s">
        <v>50</v>
      </c>
      <c r="Z287" s="43">
        <v>205500</v>
      </c>
      <c r="AA287" s="44"/>
      <c r="AB287" s="44">
        <v>872000</v>
      </c>
      <c r="AC287" s="44"/>
      <c r="AD287" s="44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44"/>
      <c r="AP287" s="44"/>
      <c r="AQ287" s="44"/>
      <c r="AR287" s="44"/>
      <c r="AS287" s="44"/>
      <c r="AT287" s="44"/>
      <c r="AU287" s="44"/>
      <c r="AV287" s="44"/>
      <c r="AW287" s="44"/>
      <c r="AX287" s="44"/>
      <c r="AY287" s="42" t="s">
        <v>50</v>
      </c>
      <c r="AZ287" s="18">
        <v>205479.96</v>
      </c>
      <c r="BA287" s="15">
        <f t="shared" si="22"/>
        <v>99.990248175182472</v>
      </c>
    </row>
    <row r="288" spans="1:53" ht="99" customHeight="1" x14ac:dyDescent="0.25">
      <c r="A288" s="5" t="s">
        <v>140</v>
      </c>
      <c r="B288" s="35" t="s">
        <v>18</v>
      </c>
      <c r="C288" s="35" t="s">
        <v>163</v>
      </c>
      <c r="D288" s="35" t="s">
        <v>104</v>
      </c>
      <c r="E288" s="35" t="s">
        <v>204</v>
      </c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6"/>
      <c r="V288" s="36"/>
      <c r="W288" s="36"/>
      <c r="X288" s="36"/>
      <c r="Y288" s="37" t="s">
        <v>140</v>
      </c>
      <c r="Z288" s="18">
        <f>SUM(Z289)</f>
        <v>499000</v>
      </c>
      <c r="AA288" s="39"/>
      <c r="AB288" s="39">
        <v>359000</v>
      </c>
      <c r="AC288" s="39"/>
      <c r="AD288" s="3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39">
        <v>105000</v>
      </c>
      <c r="AP288" s="39"/>
      <c r="AQ288" s="39"/>
      <c r="AR288" s="39"/>
      <c r="AS288" s="39"/>
      <c r="AT288" s="39"/>
      <c r="AU288" s="39"/>
      <c r="AV288" s="39"/>
      <c r="AW288" s="39"/>
      <c r="AX288" s="39"/>
      <c r="AY288" s="37" t="s">
        <v>140</v>
      </c>
      <c r="AZ288" s="18">
        <f>SUM(AZ289)</f>
        <v>499000</v>
      </c>
      <c r="BA288" s="15">
        <f t="shared" si="22"/>
        <v>100</v>
      </c>
    </row>
    <row r="289" spans="1:53" ht="50.1" customHeight="1" x14ac:dyDescent="0.25">
      <c r="A289" s="6" t="s">
        <v>40</v>
      </c>
      <c r="B289" s="40" t="s">
        <v>18</v>
      </c>
      <c r="C289" s="40" t="s">
        <v>163</v>
      </c>
      <c r="D289" s="40" t="s">
        <v>104</v>
      </c>
      <c r="E289" s="40" t="s">
        <v>204</v>
      </c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 t="s">
        <v>41</v>
      </c>
      <c r="U289" s="41"/>
      <c r="V289" s="41"/>
      <c r="W289" s="41"/>
      <c r="X289" s="41"/>
      <c r="Y289" s="42" t="s">
        <v>40</v>
      </c>
      <c r="Z289" s="18">
        <f>SUM(Z290)</f>
        <v>499000</v>
      </c>
      <c r="AA289" s="44"/>
      <c r="AB289" s="44">
        <v>359000</v>
      </c>
      <c r="AC289" s="44"/>
      <c r="AD289" s="44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44">
        <v>105000</v>
      </c>
      <c r="AP289" s="44"/>
      <c r="AQ289" s="44"/>
      <c r="AR289" s="44"/>
      <c r="AS289" s="44"/>
      <c r="AT289" s="44"/>
      <c r="AU289" s="44"/>
      <c r="AV289" s="44"/>
      <c r="AW289" s="44"/>
      <c r="AX289" s="44"/>
      <c r="AY289" s="42" t="s">
        <v>40</v>
      </c>
      <c r="AZ289" s="18">
        <f>SUM(AZ290)</f>
        <v>499000</v>
      </c>
      <c r="BA289" s="15">
        <f t="shared" si="22"/>
        <v>100</v>
      </c>
    </row>
    <row r="290" spans="1:53" ht="48.75" customHeight="1" x14ac:dyDescent="0.25">
      <c r="A290" s="6" t="s">
        <v>42</v>
      </c>
      <c r="B290" s="40" t="s">
        <v>18</v>
      </c>
      <c r="C290" s="40" t="s">
        <v>163</v>
      </c>
      <c r="D290" s="40" t="s">
        <v>104</v>
      </c>
      <c r="E290" s="40" t="s">
        <v>204</v>
      </c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 t="s">
        <v>43</v>
      </c>
      <c r="U290" s="41"/>
      <c r="V290" s="41"/>
      <c r="W290" s="41"/>
      <c r="X290" s="41"/>
      <c r="Y290" s="42" t="s">
        <v>42</v>
      </c>
      <c r="Z290" s="18">
        <f>SUM(Z291:Z292)</f>
        <v>499000</v>
      </c>
      <c r="AA290" s="44"/>
      <c r="AB290" s="44">
        <v>359000</v>
      </c>
      <c r="AC290" s="44"/>
      <c r="AD290" s="44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44">
        <v>105000</v>
      </c>
      <c r="AP290" s="44"/>
      <c r="AQ290" s="44"/>
      <c r="AR290" s="44"/>
      <c r="AS290" s="44"/>
      <c r="AT290" s="44"/>
      <c r="AU290" s="44"/>
      <c r="AV290" s="44"/>
      <c r="AW290" s="44"/>
      <c r="AX290" s="44"/>
      <c r="AY290" s="42" t="s">
        <v>42</v>
      </c>
      <c r="AZ290" s="18">
        <f>SUM(AZ291:AZ292)</f>
        <v>499000</v>
      </c>
      <c r="BA290" s="15">
        <f t="shared" si="22"/>
        <v>100</v>
      </c>
    </row>
    <row r="291" spans="1:53" ht="31.5" customHeight="1" x14ac:dyDescent="0.25">
      <c r="A291" s="6" t="s">
        <v>302</v>
      </c>
      <c r="B291" s="40" t="s">
        <v>18</v>
      </c>
      <c r="C291" s="40" t="s">
        <v>163</v>
      </c>
      <c r="D291" s="40" t="s">
        <v>104</v>
      </c>
      <c r="E291" s="40" t="s">
        <v>204</v>
      </c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 t="s">
        <v>268</v>
      </c>
      <c r="U291" s="41" t="s">
        <v>290</v>
      </c>
      <c r="V291" s="41"/>
      <c r="W291" s="41"/>
      <c r="X291" s="41"/>
      <c r="Y291" s="42" t="s">
        <v>46</v>
      </c>
      <c r="Z291" s="43">
        <v>359000</v>
      </c>
      <c r="AA291" s="44"/>
      <c r="AB291" s="44">
        <v>359000</v>
      </c>
      <c r="AC291" s="44"/>
      <c r="AD291" s="44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44">
        <v>105000</v>
      </c>
      <c r="AP291" s="44"/>
      <c r="AQ291" s="44"/>
      <c r="AR291" s="44"/>
      <c r="AS291" s="44"/>
      <c r="AT291" s="44"/>
      <c r="AU291" s="44"/>
      <c r="AV291" s="44"/>
      <c r="AW291" s="44"/>
      <c r="AX291" s="44"/>
      <c r="AY291" s="42" t="s">
        <v>46</v>
      </c>
      <c r="AZ291" s="18">
        <v>359000</v>
      </c>
      <c r="BA291" s="15">
        <f t="shared" ref="BA291" si="27">PRODUCT(AZ291,1/Z291,100)</f>
        <v>100</v>
      </c>
    </row>
    <row r="292" spans="1:53" ht="33.4" customHeight="1" x14ac:dyDescent="0.25">
      <c r="A292" s="6" t="s">
        <v>303</v>
      </c>
      <c r="B292" s="40" t="s">
        <v>18</v>
      </c>
      <c r="C292" s="40" t="s">
        <v>163</v>
      </c>
      <c r="D292" s="40" t="s">
        <v>104</v>
      </c>
      <c r="E292" s="40" t="s">
        <v>204</v>
      </c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 t="s">
        <v>268</v>
      </c>
      <c r="U292" s="41" t="s">
        <v>290</v>
      </c>
      <c r="V292" s="41"/>
      <c r="W292" s="41"/>
      <c r="X292" s="41"/>
      <c r="Y292" s="42" t="s">
        <v>46</v>
      </c>
      <c r="Z292" s="43">
        <v>140000</v>
      </c>
      <c r="AA292" s="44"/>
      <c r="AB292" s="44">
        <v>359000</v>
      </c>
      <c r="AC292" s="44"/>
      <c r="AD292" s="44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44">
        <v>105000</v>
      </c>
      <c r="AP292" s="44"/>
      <c r="AQ292" s="44"/>
      <c r="AR292" s="44"/>
      <c r="AS292" s="44"/>
      <c r="AT292" s="44"/>
      <c r="AU292" s="44"/>
      <c r="AV292" s="44"/>
      <c r="AW292" s="44"/>
      <c r="AX292" s="44"/>
      <c r="AY292" s="42" t="s">
        <v>46</v>
      </c>
      <c r="AZ292" s="18">
        <v>140000</v>
      </c>
      <c r="BA292" s="15">
        <f t="shared" si="22"/>
        <v>100</v>
      </c>
    </row>
    <row r="293" spans="1:53" ht="40.5" customHeight="1" x14ac:dyDescent="0.25">
      <c r="A293" s="5" t="s">
        <v>205</v>
      </c>
      <c r="B293" s="35" t="s">
        <v>18</v>
      </c>
      <c r="C293" s="35" t="s">
        <v>163</v>
      </c>
      <c r="D293" s="35" t="s">
        <v>104</v>
      </c>
      <c r="E293" s="35" t="s">
        <v>206</v>
      </c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6"/>
      <c r="V293" s="36"/>
      <c r="W293" s="36"/>
      <c r="X293" s="36"/>
      <c r="Y293" s="37" t="s">
        <v>205</v>
      </c>
      <c r="Z293" s="18">
        <f>SUM(Z294)</f>
        <v>615268.12000000011</v>
      </c>
      <c r="AA293" s="39"/>
      <c r="AB293" s="39">
        <v>501666</v>
      </c>
      <c r="AC293" s="39"/>
      <c r="AD293" s="3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39">
        <v>260000</v>
      </c>
      <c r="AP293" s="39"/>
      <c r="AQ293" s="39"/>
      <c r="AR293" s="39"/>
      <c r="AS293" s="39"/>
      <c r="AT293" s="39">
        <v>260000</v>
      </c>
      <c r="AU293" s="39"/>
      <c r="AV293" s="39"/>
      <c r="AW293" s="39"/>
      <c r="AX293" s="39"/>
      <c r="AY293" s="37" t="s">
        <v>205</v>
      </c>
      <c r="AZ293" s="18">
        <f>SUM(AZ294)</f>
        <v>367702.12</v>
      </c>
      <c r="BA293" s="15">
        <f t="shared" si="22"/>
        <v>59.762907917283272</v>
      </c>
    </row>
    <row r="294" spans="1:53" ht="50.1" customHeight="1" x14ac:dyDescent="0.25">
      <c r="A294" s="6" t="s">
        <v>40</v>
      </c>
      <c r="B294" s="40" t="s">
        <v>18</v>
      </c>
      <c r="C294" s="40" t="s">
        <v>163</v>
      </c>
      <c r="D294" s="40" t="s">
        <v>104</v>
      </c>
      <c r="E294" s="40" t="s">
        <v>206</v>
      </c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 t="s">
        <v>41</v>
      </c>
      <c r="U294" s="41"/>
      <c r="V294" s="41"/>
      <c r="W294" s="41"/>
      <c r="X294" s="41"/>
      <c r="Y294" s="42" t="s">
        <v>40</v>
      </c>
      <c r="Z294" s="18">
        <f>SUM(Z295)</f>
        <v>615268.12000000011</v>
      </c>
      <c r="AA294" s="44"/>
      <c r="AB294" s="44">
        <v>501666</v>
      </c>
      <c r="AC294" s="44"/>
      <c r="AD294" s="44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44">
        <v>260000</v>
      </c>
      <c r="AP294" s="44"/>
      <c r="AQ294" s="44"/>
      <c r="AR294" s="44"/>
      <c r="AS294" s="44"/>
      <c r="AT294" s="44">
        <v>260000</v>
      </c>
      <c r="AU294" s="44"/>
      <c r="AV294" s="44"/>
      <c r="AW294" s="44"/>
      <c r="AX294" s="44"/>
      <c r="AY294" s="42" t="s">
        <v>40</v>
      </c>
      <c r="AZ294" s="18">
        <f>SUM(AZ295)</f>
        <v>367702.12</v>
      </c>
      <c r="BA294" s="15">
        <f t="shared" si="22"/>
        <v>59.762907917283272</v>
      </c>
    </row>
    <row r="295" spans="1:53" ht="51" customHeight="1" x14ac:dyDescent="0.25">
      <c r="A295" s="6" t="s">
        <v>42</v>
      </c>
      <c r="B295" s="40" t="s">
        <v>18</v>
      </c>
      <c r="C295" s="40" t="s">
        <v>163</v>
      </c>
      <c r="D295" s="40" t="s">
        <v>104</v>
      </c>
      <c r="E295" s="40" t="s">
        <v>206</v>
      </c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 t="s">
        <v>43</v>
      </c>
      <c r="U295" s="41"/>
      <c r="V295" s="41"/>
      <c r="W295" s="41"/>
      <c r="X295" s="41"/>
      <c r="Y295" s="42" t="s">
        <v>42</v>
      </c>
      <c r="Z295" s="18">
        <f>SUM(Z296:Z299)</f>
        <v>615268.12000000011</v>
      </c>
      <c r="AA295" s="44"/>
      <c r="AB295" s="44">
        <v>501666</v>
      </c>
      <c r="AC295" s="44"/>
      <c r="AD295" s="44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44">
        <v>260000</v>
      </c>
      <c r="AP295" s="44"/>
      <c r="AQ295" s="44"/>
      <c r="AR295" s="44"/>
      <c r="AS295" s="44"/>
      <c r="AT295" s="44">
        <v>260000</v>
      </c>
      <c r="AU295" s="44"/>
      <c r="AV295" s="44"/>
      <c r="AW295" s="44"/>
      <c r="AX295" s="44"/>
      <c r="AY295" s="42" t="s">
        <v>42</v>
      </c>
      <c r="AZ295" s="18">
        <f>SUM(AZ296:AZ299)</f>
        <v>367702.12</v>
      </c>
      <c r="BA295" s="15">
        <f t="shared" si="22"/>
        <v>59.762907917283272</v>
      </c>
    </row>
    <row r="296" spans="1:53" ht="36" customHeight="1" x14ac:dyDescent="0.25">
      <c r="A296" s="6" t="s">
        <v>302</v>
      </c>
      <c r="B296" s="40" t="s">
        <v>18</v>
      </c>
      <c r="C296" s="40" t="s">
        <v>163</v>
      </c>
      <c r="D296" s="40" t="s">
        <v>104</v>
      </c>
      <c r="E296" s="40" t="s">
        <v>206</v>
      </c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 t="s">
        <v>268</v>
      </c>
      <c r="U296" s="41" t="s">
        <v>290</v>
      </c>
      <c r="V296" s="41"/>
      <c r="W296" s="41"/>
      <c r="X296" s="41"/>
      <c r="Y296" s="42" t="s">
        <v>46</v>
      </c>
      <c r="Z296" s="43">
        <v>473366</v>
      </c>
      <c r="AA296" s="44"/>
      <c r="AB296" s="44">
        <v>473366</v>
      </c>
      <c r="AC296" s="44"/>
      <c r="AD296" s="44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44">
        <v>250000</v>
      </c>
      <c r="AP296" s="44"/>
      <c r="AQ296" s="44"/>
      <c r="AR296" s="44"/>
      <c r="AS296" s="44"/>
      <c r="AT296" s="44">
        <v>250000</v>
      </c>
      <c r="AU296" s="44"/>
      <c r="AV296" s="44"/>
      <c r="AW296" s="44"/>
      <c r="AX296" s="44"/>
      <c r="AY296" s="42" t="s">
        <v>46</v>
      </c>
      <c r="AZ296" s="18">
        <v>225800</v>
      </c>
      <c r="BA296" s="15">
        <f t="shared" ref="BA296" si="28">PRODUCT(AZ296,1/Z296,100)</f>
        <v>47.700933315869754</v>
      </c>
    </row>
    <row r="297" spans="1:53" ht="33.4" customHeight="1" x14ac:dyDescent="0.25">
      <c r="A297" s="6" t="s">
        <v>303</v>
      </c>
      <c r="B297" s="40" t="s">
        <v>18</v>
      </c>
      <c r="C297" s="40" t="s">
        <v>163</v>
      </c>
      <c r="D297" s="40" t="s">
        <v>104</v>
      </c>
      <c r="E297" s="40" t="s">
        <v>206</v>
      </c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 t="s">
        <v>268</v>
      </c>
      <c r="U297" s="41" t="s">
        <v>290</v>
      </c>
      <c r="V297" s="41"/>
      <c r="W297" s="41"/>
      <c r="X297" s="41"/>
      <c r="Y297" s="42" t="s">
        <v>46</v>
      </c>
      <c r="Z297" s="43">
        <v>101405.07</v>
      </c>
      <c r="AA297" s="44"/>
      <c r="AB297" s="44">
        <v>473366</v>
      </c>
      <c r="AC297" s="44"/>
      <c r="AD297" s="44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44">
        <v>250000</v>
      </c>
      <c r="AP297" s="44"/>
      <c r="AQ297" s="44"/>
      <c r="AR297" s="44"/>
      <c r="AS297" s="44"/>
      <c r="AT297" s="44">
        <v>250000</v>
      </c>
      <c r="AU297" s="44"/>
      <c r="AV297" s="44"/>
      <c r="AW297" s="44"/>
      <c r="AX297" s="44"/>
      <c r="AY297" s="42" t="s">
        <v>46</v>
      </c>
      <c r="AZ297" s="18">
        <v>101405.07</v>
      </c>
      <c r="BA297" s="15">
        <f t="shared" si="22"/>
        <v>100</v>
      </c>
    </row>
    <row r="298" spans="1:53" ht="25.5" customHeight="1" x14ac:dyDescent="0.25">
      <c r="A298" s="6" t="s">
        <v>307</v>
      </c>
      <c r="B298" s="40" t="s">
        <v>18</v>
      </c>
      <c r="C298" s="40" t="s">
        <v>163</v>
      </c>
      <c r="D298" s="40" t="s">
        <v>104</v>
      </c>
      <c r="E298" s="40" t="s">
        <v>206</v>
      </c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 t="s">
        <v>268</v>
      </c>
      <c r="U298" s="41" t="s">
        <v>280</v>
      </c>
      <c r="V298" s="41"/>
      <c r="W298" s="41"/>
      <c r="X298" s="41"/>
      <c r="Y298" s="42" t="s">
        <v>47</v>
      </c>
      <c r="Z298" s="43">
        <v>28300</v>
      </c>
      <c r="AA298" s="44"/>
      <c r="AB298" s="44">
        <v>28300</v>
      </c>
      <c r="AC298" s="44"/>
      <c r="AD298" s="44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44">
        <v>10000</v>
      </c>
      <c r="AP298" s="44"/>
      <c r="AQ298" s="44"/>
      <c r="AR298" s="44"/>
      <c r="AS298" s="44"/>
      <c r="AT298" s="44">
        <v>10000</v>
      </c>
      <c r="AU298" s="44"/>
      <c r="AV298" s="44"/>
      <c r="AW298" s="44"/>
      <c r="AX298" s="44"/>
      <c r="AY298" s="42" t="s">
        <v>47</v>
      </c>
      <c r="AZ298" s="18">
        <v>28300</v>
      </c>
      <c r="BA298" s="15">
        <f t="shared" ref="BA298" si="29">PRODUCT(AZ298,1/Z298,100)</f>
        <v>100</v>
      </c>
    </row>
    <row r="299" spans="1:53" ht="23.25" customHeight="1" x14ac:dyDescent="0.25">
      <c r="A299" s="6" t="s">
        <v>308</v>
      </c>
      <c r="B299" s="40" t="s">
        <v>18</v>
      </c>
      <c r="C299" s="40" t="s">
        <v>163</v>
      </c>
      <c r="D299" s="40" t="s">
        <v>104</v>
      </c>
      <c r="E299" s="40" t="s">
        <v>206</v>
      </c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 t="s">
        <v>268</v>
      </c>
      <c r="U299" s="41" t="s">
        <v>280</v>
      </c>
      <c r="V299" s="41"/>
      <c r="W299" s="41"/>
      <c r="X299" s="41"/>
      <c r="Y299" s="42" t="s">
        <v>47</v>
      </c>
      <c r="Z299" s="43">
        <v>12197.05</v>
      </c>
      <c r="AA299" s="44"/>
      <c r="AB299" s="44">
        <v>28300</v>
      </c>
      <c r="AC299" s="44"/>
      <c r="AD299" s="44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44">
        <v>10000</v>
      </c>
      <c r="AP299" s="44"/>
      <c r="AQ299" s="44"/>
      <c r="AR299" s="44"/>
      <c r="AS299" s="44"/>
      <c r="AT299" s="44">
        <v>10000</v>
      </c>
      <c r="AU299" s="44"/>
      <c r="AV299" s="44"/>
      <c r="AW299" s="44"/>
      <c r="AX299" s="44"/>
      <c r="AY299" s="42" t="s">
        <v>47</v>
      </c>
      <c r="AZ299" s="18">
        <v>12197.05</v>
      </c>
      <c r="BA299" s="15">
        <f t="shared" si="22"/>
        <v>100</v>
      </c>
    </row>
    <row r="300" spans="1:53" ht="124.5" customHeight="1" x14ac:dyDescent="0.25">
      <c r="A300" s="5" t="s">
        <v>207</v>
      </c>
      <c r="B300" s="35" t="s">
        <v>18</v>
      </c>
      <c r="C300" s="35" t="s">
        <v>163</v>
      </c>
      <c r="D300" s="35" t="s">
        <v>104</v>
      </c>
      <c r="E300" s="35" t="s">
        <v>208</v>
      </c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6"/>
      <c r="V300" s="36"/>
      <c r="W300" s="36"/>
      <c r="X300" s="36"/>
      <c r="Y300" s="37" t="s">
        <v>207</v>
      </c>
      <c r="Z300" s="18">
        <f>SUM(Z301)</f>
        <v>1113947</v>
      </c>
      <c r="AA300" s="39"/>
      <c r="AB300" s="39">
        <v>1041600</v>
      </c>
      <c r="AC300" s="39"/>
      <c r="AD300" s="3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39"/>
      <c r="AP300" s="39"/>
      <c r="AQ300" s="39"/>
      <c r="AR300" s="39"/>
      <c r="AS300" s="39"/>
      <c r="AT300" s="39"/>
      <c r="AU300" s="39"/>
      <c r="AV300" s="39"/>
      <c r="AW300" s="39"/>
      <c r="AX300" s="39"/>
      <c r="AY300" s="37" t="s">
        <v>207</v>
      </c>
      <c r="AZ300" s="18">
        <f>SUM(AZ301)</f>
        <v>1113947</v>
      </c>
      <c r="BA300" s="15">
        <f t="shared" si="22"/>
        <v>100</v>
      </c>
    </row>
    <row r="301" spans="1:53" ht="50.1" customHeight="1" x14ac:dyDescent="0.25">
      <c r="A301" s="6" t="s">
        <v>40</v>
      </c>
      <c r="B301" s="40" t="s">
        <v>18</v>
      </c>
      <c r="C301" s="40" t="s">
        <v>163</v>
      </c>
      <c r="D301" s="40" t="s">
        <v>104</v>
      </c>
      <c r="E301" s="40" t="s">
        <v>208</v>
      </c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 t="s">
        <v>41</v>
      </c>
      <c r="U301" s="41"/>
      <c r="V301" s="41"/>
      <c r="W301" s="41"/>
      <c r="X301" s="41"/>
      <c r="Y301" s="42" t="s">
        <v>40</v>
      </c>
      <c r="Z301" s="18">
        <f>SUM(Z302)</f>
        <v>1113947</v>
      </c>
      <c r="AA301" s="44"/>
      <c r="AB301" s="44">
        <v>1041600</v>
      </c>
      <c r="AC301" s="44"/>
      <c r="AD301" s="44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44"/>
      <c r="AP301" s="44"/>
      <c r="AQ301" s="44"/>
      <c r="AR301" s="44"/>
      <c r="AS301" s="44"/>
      <c r="AT301" s="44"/>
      <c r="AU301" s="44"/>
      <c r="AV301" s="44"/>
      <c r="AW301" s="44"/>
      <c r="AX301" s="44"/>
      <c r="AY301" s="42" t="s">
        <v>40</v>
      </c>
      <c r="AZ301" s="18">
        <f>SUM(AZ302)</f>
        <v>1113947</v>
      </c>
      <c r="BA301" s="15">
        <f t="shared" si="22"/>
        <v>100</v>
      </c>
    </row>
    <row r="302" spans="1:53" ht="48" customHeight="1" x14ac:dyDescent="0.25">
      <c r="A302" s="6" t="s">
        <v>42</v>
      </c>
      <c r="B302" s="40" t="s">
        <v>18</v>
      </c>
      <c r="C302" s="40" t="s">
        <v>163</v>
      </c>
      <c r="D302" s="40" t="s">
        <v>104</v>
      </c>
      <c r="E302" s="40" t="s">
        <v>208</v>
      </c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 t="s">
        <v>43</v>
      </c>
      <c r="U302" s="41"/>
      <c r="V302" s="41"/>
      <c r="W302" s="41"/>
      <c r="X302" s="41"/>
      <c r="Y302" s="42" t="s">
        <v>42</v>
      </c>
      <c r="Z302" s="18">
        <f>SUM(Z303:Z304)</f>
        <v>1113947</v>
      </c>
      <c r="AA302" s="44"/>
      <c r="AB302" s="44">
        <v>1041600</v>
      </c>
      <c r="AC302" s="44"/>
      <c r="AD302" s="44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44"/>
      <c r="AP302" s="44"/>
      <c r="AQ302" s="44"/>
      <c r="AR302" s="44"/>
      <c r="AS302" s="44"/>
      <c r="AT302" s="44"/>
      <c r="AU302" s="44"/>
      <c r="AV302" s="44"/>
      <c r="AW302" s="44"/>
      <c r="AX302" s="44"/>
      <c r="AY302" s="42" t="s">
        <v>42</v>
      </c>
      <c r="AZ302" s="18">
        <f>SUM(AZ303:AZ304)</f>
        <v>1113947</v>
      </c>
      <c r="BA302" s="15">
        <f t="shared" si="22"/>
        <v>100</v>
      </c>
    </row>
    <row r="303" spans="1:53" ht="36" customHeight="1" x14ac:dyDescent="0.25">
      <c r="A303" s="6" t="s">
        <v>302</v>
      </c>
      <c r="B303" s="40" t="s">
        <v>18</v>
      </c>
      <c r="C303" s="40" t="s">
        <v>163</v>
      </c>
      <c r="D303" s="40" t="s">
        <v>104</v>
      </c>
      <c r="E303" s="40" t="s">
        <v>208</v>
      </c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 t="s">
        <v>268</v>
      </c>
      <c r="U303" s="41" t="s">
        <v>290</v>
      </c>
      <c r="V303" s="41"/>
      <c r="W303" s="41"/>
      <c r="X303" s="41"/>
      <c r="Y303" s="42" t="s">
        <v>46</v>
      </c>
      <c r="Z303" s="43">
        <v>1041600</v>
      </c>
      <c r="AA303" s="44"/>
      <c r="AB303" s="44">
        <v>1041600</v>
      </c>
      <c r="AC303" s="44"/>
      <c r="AD303" s="44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44"/>
      <c r="AP303" s="44"/>
      <c r="AQ303" s="44"/>
      <c r="AR303" s="44"/>
      <c r="AS303" s="44"/>
      <c r="AT303" s="44"/>
      <c r="AU303" s="44"/>
      <c r="AV303" s="44"/>
      <c r="AW303" s="44"/>
      <c r="AX303" s="44"/>
      <c r="AY303" s="42" t="s">
        <v>46</v>
      </c>
      <c r="AZ303" s="18">
        <v>1041600</v>
      </c>
      <c r="BA303" s="15">
        <f t="shared" ref="BA303" si="30">PRODUCT(AZ303,1/Z303,100)</f>
        <v>100</v>
      </c>
    </row>
    <row r="304" spans="1:53" ht="33.4" customHeight="1" x14ac:dyDescent="0.25">
      <c r="A304" s="6" t="s">
        <v>303</v>
      </c>
      <c r="B304" s="40" t="s">
        <v>18</v>
      </c>
      <c r="C304" s="40" t="s">
        <v>163</v>
      </c>
      <c r="D304" s="40" t="s">
        <v>104</v>
      </c>
      <c r="E304" s="40" t="s">
        <v>208</v>
      </c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 t="s">
        <v>268</v>
      </c>
      <c r="U304" s="41" t="s">
        <v>290</v>
      </c>
      <c r="V304" s="41"/>
      <c r="W304" s="41"/>
      <c r="X304" s="41"/>
      <c r="Y304" s="42" t="s">
        <v>46</v>
      </c>
      <c r="Z304" s="43">
        <v>72347</v>
      </c>
      <c r="AA304" s="44"/>
      <c r="AB304" s="44">
        <v>1041600</v>
      </c>
      <c r="AC304" s="44"/>
      <c r="AD304" s="44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44"/>
      <c r="AP304" s="44"/>
      <c r="AQ304" s="44"/>
      <c r="AR304" s="44"/>
      <c r="AS304" s="44"/>
      <c r="AT304" s="44"/>
      <c r="AU304" s="44"/>
      <c r="AV304" s="44"/>
      <c r="AW304" s="44"/>
      <c r="AX304" s="44"/>
      <c r="AY304" s="42" t="s">
        <v>46</v>
      </c>
      <c r="AZ304" s="18">
        <v>72347</v>
      </c>
      <c r="BA304" s="15">
        <f t="shared" si="22"/>
        <v>100</v>
      </c>
    </row>
    <row r="305" spans="1:53" ht="79.5" customHeight="1" x14ac:dyDescent="0.25">
      <c r="A305" s="5" t="s">
        <v>209</v>
      </c>
      <c r="B305" s="35" t="s">
        <v>18</v>
      </c>
      <c r="C305" s="35" t="s">
        <v>163</v>
      </c>
      <c r="D305" s="35" t="s">
        <v>104</v>
      </c>
      <c r="E305" s="35" t="s">
        <v>210</v>
      </c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6"/>
      <c r="V305" s="36"/>
      <c r="W305" s="36"/>
      <c r="X305" s="36"/>
      <c r="Y305" s="37" t="s">
        <v>209</v>
      </c>
      <c r="Z305" s="18">
        <f>SUM(Z306)</f>
        <v>4011859</v>
      </c>
      <c r="AA305" s="39">
        <v>699000</v>
      </c>
      <c r="AB305" s="39">
        <v>2301000</v>
      </c>
      <c r="AC305" s="39"/>
      <c r="AD305" s="39">
        <v>1011859</v>
      </c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39"/>
      <c r="AP305" s="39"/>
      <c r="AQ305" s="39"/>
      <c r="AR305" s="39"/>
      <c r="AS305" s="39"/>
      <c r="AT305" s="39"/>
      <c r="AU305" s="39"/>
      <c r="AV305" s="39"/>
      <c r="AW305" s="39"/>
      <c r="AX305" s="39"/>
      <c r="AY305" s="37" t="s">
        <v>209</v>
      </c>
      <c r="AZ305" s="18">
        <f>SUM(AZ306)</f>
        <v>4011859</v>
      </c>
      <c r="BA305" s="15">
        <f t="shared" ref="BA305:BA323" si="31">PRODUCT(AZ305,1/Z305,100)</f>
        <v>100</v>
      </c>
    </row>
    <row r="306" spans="1:53" ht="41.25" customHeight="1" x14ac:dyDescent="0.25">
      <c r="A306" s="5" t="s">
        <v>211</v>
      </c>
      <c r="B306" s="35" t="s">
        <v>18</v>
      </c>
      <c r="C306" s="35" t="s">
        <v>163</v>
      </c>
      <c r="D306" s="35" t="s">
        <v>104</v>
      </c>
      <c r="E306" s="35" t="s">
        <v>212</v>
      </c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6"/>
      <c r="V306" s="36"/>
      <c r="W306" s="36"/>
      <c r="X306" s="36"/>
      <c r="Y306" s="37" t="s">
        <v>211</v>
      </c>
      <c r="Z306" s="18">
        <f>SUM(Z307)</f>
        <v>4011859</v>
      </c>
      <c r="AA306" s="39">
        <v>699000</v>
      </c>
      <c r="AB306" s="39">
        <v>2301000</v>
      </c>
      <c r="AC306" s="39"/>
      <c r="AD306" s="39">
        <v>1011859</v>
      </c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39"/>
      <c r="AP306" s="39"/>
      <c r="AQ306" s="39"/>
      <c r="AR306" s="39"/>
      <c r="AS306" s="39"/>
      <c r="AT306" s="39"/>
      <c r="AU306" s="39"/>
      <c r="AV306" s="39"/>
      <c r="AW306" s="39"/>
      <c r="AX306" s="39"/>
      <c r="AY306" s="37" t="s">
        <v>211</v>
      </c>
      <c r="AZ306" s="18">
        <f>SUM(AZ307)</f>
        <v>4011859</v>
      </c>
      <c r="BA306" s="15">
        <f t="shared" si="31"/>
        <v>100</v>
      </c>
    </row>
    <row r="307" spans="1:53" ht="75" customHeight="1" x14ac:dyDescent="0.25">
      <c r="A307" s="5" t="s">
        <v>213</v>
      </c>
      <c r="B307" s="35" t="s">
        <v>18</v>
      </c>
      <c r="C307" s="35" t="s">
        <v>163</v>
      </c>
      <c r="D307" s="35" t="s">
        <v>104</v>
      </c>
      <c r="E307" s="35" t="s">
        <v>214</v>
      </c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6"/>
      <c r="V307" s="36"/>
      <c r="W307" s="36"/>
      <c r="X307" s="36"/>
      <c r="Y307" s="37" t="s">
        <v>213</v>
      </c>
      <c r="Z307" s="18">
        <f>SUM(Z308)</f>
        <v>4011859</v>
      </c>
      <c r="AA307" s="39">
        <v>699000</v>
      </c>
      <c r="AB307" s="39">
        <v>2301000</v>
      </c>
      <c r="AC307" s="39"/>
      <c r="AD307" s="39">
        <v>1011859</v>
      </c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39"/>
      <c r="AP307" s="39"/>
      <c r="AQ307" s="39"/>
      <c r="AR307" s="39"/>
      <c r="AS307" s="39"/>
      <c r="AT307" s="39"/>
      <c r="AU307" s="39"/>
      <c r="AV307" s="39"/>
      <c r="AW307" s="39"/>
      <c r="AX307" s="39"/>
      <c r="AY307" s="37" t="s">
        <v>213</v>
      </c>
      <c r="AZ307" s="18">
        <f>SUM(AZ308)</f>
        <v>4011859</v>
      </c>
      <c r="BA307" s="15">
        <f t="shared" si="31"/>
        <v>100</v>
      </c>
    </row>
    <row r="308" spans="1:53" ht="50.1" customHeight="1" x14ac:dyDescent="0.25">
      <c r="A308" s="6" t="s">
        <v>40</v>
      </c>
      <c r="B308" s="40" t="s">
        <v>18</v>
      </c>
      <c r="C308" s="40" t="s">
        <v>163</v>
      </c>
      <c r="D308" s="40" t="s">
        <v>104</v>
      </c>
      <c r="E308" s="40" t="s">
        <v>214</v>
      </c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 t="s">
        <v>41</v>
      </c>
      <c r="U308" s="41"/>
      <c r="V308" s="41"/>
      <c r="W308" s="41"/>
      <c r="X308" s="41"/>
      <c r="Y308" s="42" t="s">
        <v>40</v>
      </c>
      <c r="Z308" s="18">
        <f>SUM(Z309)</f>
        <v>4011859</v>
      </c>
      <c r="AA308" s="44">
        <v>699000</v>
      </c>
      <c r="AB308" s="44">
        <v>2301000</v>
      </c>
      <c r="AC308" s="44"/>
      <c r="AD308" s="44">
        <v>1011859</v>
      </c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44"/>
      <c r="AP308" s="44"/>
      <c r="AQ308" s="44"/>
      <c r="AR308" s="44"/>
      <c r="AS308" s="44"/>
      <c r="AT308" s="44"/>
      <c r="AU308" s="44"/>
      <c r="AV308" s="44"/>
      <c r="AW308" s="44"/>
      <c r="AX308" s="44"/>
      <c r="AY308" s="42" t="s">
        <v>40</v>
      </c>
      <c r="AZ308" s="18">
        <f>SUM(AZ309)</f>
        <v>4011859</v>
      </c>
      <c r="BA308" s="15">
        <f t="shared" si="31"/>
        <v>100</v>
      </c>
    </row>
    <row r="309" spans="1:53" ht="51" customHeight="1" x14ac:dyDescent="0.25">
      <c r="A309" s="6" t="s">
        <v>42</v>
      </c>
      <c r="B309" s="40" t="s">
        <v>18</v>
      </c>
      <c r="C309" s="40" t="s">
        <v>163</v>
      </c>
      <c r="D309" s="40" t="s">
        <v>104</v>
      </c>
      <c r="E309" s="40" t="s">
        <v>214</v>
      </c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 t="s">
        <v>43</v>
      </c>
      <c r="U309" s="41"/>
      <c r="V309" s="41"/>
      <c r="W309" s="41"/>
      <c r="X309" s="41"/>
      <c r="Y309" s="42" t="s">
        <v>42</v>
      </c>
      <c r="Z309" s="18">
        <f>SUM(Z310:Z315)</f>
        <v>4011859</v>
      </c>
      <c r="AA309" s="44">
        <v>699000</v>
      </c>
      <c r="AB309" s="44">
        <v>2301000</v>
      </c>
      <c r="AC309" s="44"/>
      <c r="AD309" s="44">
        <v>1011859</v>
      </c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44"/>
      <c r="AP309" s="44"/>
      <c r="AQ309" s="44"/>
      <c r="AR309" s="44"/>
      <c r="AS309" s="44"/>
      <c r="AT309" s="44"/>
      <c r="AU309" s="44"/>
      <c r="AV309" s="44"/>
      <c r="AW309" s="44"/>
      <c r="AX309" s="44"/>
      <c r="AY309" s="42" t="s">
        <v>42</v>
      </c>
      <c r="AZ309" s="18">
        <f>SUM(AZ310:AZ315)</f>
        <v>4011859</v>
      </c>
      <c r="BA309" s="15">
        <f t="shared" si="31"/>
        <v>100</v>
      </c>
    </row>
    <row r="310" spans="1:53" ht="31.5" customHeight="1" x14ac:dyDescent="0.25">
      <c r="A310" s="6" t="s">
        <v>309</v>
      </c>
      <c r="B310" s="40" t="s">
        <v>18</v>
      </c>
      <c r="C310" s="40" t="s">
        <v>163</v>
      </c>
      <c r="D310" s="40" t="s">
        <v>104</v>
      </c>
      <c r="E310" s="40" t="s">
        <v>214</v>
      </c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 t="s">
        <v>268</v>
      </c>
      <c r="U310" s="41" t="s">
        <v>290</v>
      </c>
      <c r="V310" s="41"/>
      <c r="W310" s="41"/>
      <c r="X310" s="41"/>
      <c r="Y310" s="42" t="s">
        <v>46</v>
      </c>
      <c r="Z310" s="43">
        <v>664777.68999999994</v>
      </c>
      <c r="AA310" s="44">
        <v>699000</v>
      </c>
      <c r="AB310" s="44">
        <v>2301000</v>
      </c>
      <c r="AC310" s="44"/>
      <c r="AD310" s="44">
        <v>1011859</v>
      </c>
      <c r="AE310" s="18"/>
      <c r="AF310" s="18"/>
      <c r="AG310" s="18"/>
      <c r="AH310" s="18"/>
      <c r="AI310" s="18"/>
      <c r="AJ310" s="18"/>
      <c r="AK310" s="18"/>
      <c r="AL310" s="18"/>
      <c r="AM310" s="18"/>
      <c r="AN310" s="18"/>
      <c r="AO310" s="44"/>
      <c r="AP310" s="44"/>
      <c r="AQ310" s="44"/>
      <c r="AR310" s="44"/>
      <c r="AS310" s="44"/>
      <c r="AT310" s="44"/>
      <c r="AU310" s="44"/>
      <c r="AV310" s="44"/>
      <c r="AW310" s="44"/>
      <c r="AX310" s="44"/>
      <c r="AY310" s="42" t="s">
        <v>46</v>
      </c>
      <c r="AZ310" s="18">
        <v>664777.68999999994</v>
      </c>
      <c r="BA310" s="15">
        <f t="shared" si="31"/>
        <v>100</v>
      </c>
    </row>
    <row r="311" spans="1:53" ht="31.5" customHeight="1" x14ac:dyDescent="0.25">
      <c r="A311" s="6" t="s">
        <v>302</v>
      </c>
      <c r="B311" s="40" t="s">
        <v>18</v>
      </c>
      <c r="C311" s="40" t="s">
        <v>163</v>
      </c>
      <c r="D311" s="40" t="s">
        <v>104</v>
      </c>
      <c r="E311" s="40" t="s">
        <v>214</v>
      </c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 t="s">
        <v>268</v>
      </c>
      <c r="U311" s="41" t="s">
        <v>290</v>
      </c>
      <c r="V311" s="41"/>
      <c r="W311" s="41"/>
      <c r="X311" s="41"/>
      <c r="Y311" s="42" t="s">
        <v>46</v>
      </c>
      <c r="Z311" s="43">
        <v>2188345.46</v>
      </c>
      <c r="AA311" s="44">
        <v>699000</v>
      </c>
      <c r="AB311" s="44">
        <v>2301000</v>
      </c>
      <c r="AC311" s="44"/>
      <c r="AD311" s="44">
        <v>1011859</v>
      </c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44"/>
      <c r="AP311" s="44"/>
      <c r="AQ311" s="44"/>
      <c r="AR311" s="44"/>
      <c r="AS311" s="44"/>
      <c r="AT311" s="44"/>
      <c r="AU311" s="44"/>
      <c r="AV311" s="44"/>
      <c r="AW311" s="44"/>
      <c r="AX311" s="44"/>
      <c r="AY311" s="42" t="s">
        <v>46</v>
      </c>
      <c r="AZ311" s="18">
        <v>2188345.46</v>
      </c>
      <c r="BA311" s="15">
        <f t="shared" si="31"/>
        <v>100</v>
      </c>
    </row>
    <row r="312" spans="1:53" ht="33" customHeight="1" x14ac:dyDescent="0.25">
      <c r="A312" s="6" t="s">
        <v>303</v>
      </c>
      <c r="B312" s="40" t="s">
        <v>18</v>
      </c>
      <c r="C312" s="40" t="s">
        <v>163</v>
      </c>
      <c r="D312" s="40" t="s">
        <v>104</v>
      </c>
      <c r="E312" s="40" t="s">
        <v>214</v>
      </c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 t="s">
        <v>268</v>
      </c>
      <c r="U312" s="41" t="s">
        <v>290</v>
      </c>
      <c r="V312" s="41"/>
      <c r="W312" s="41"/>
      <c r="X312" s="41"/>
      <c r="Y312" s="42" t="s">
        <v>46</v>
      </c>
      <c r="Z312" s="43">
        <v>962319.44</v>
      </c>
      <c r="AA312" s="44">
        <v>699000</v>
      </c>
      <c r="AB312" s="44">
        <v>2301000</v>
      </c>
      <c r="AC312" s="44"/>
      <c r="AD312" s="44">
        <v>1011859</v>
      </c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44"/>
      <c r="AP312" s="44"/>
      <c r="AQ312" s="44"/>
      <c r="AR312" s="44"/>
      <c r="AS312" s="44"/>
      <c r="AT312" s="44"/>
      <c r="AU312" s="44"/>
      <c r="AV312" s="44"/>
      <c r="AW312" s="44"/>
      <c r="AX312" s="44"/>
      <c r="AY312" s="42" t="s">
        <v>46</v>
      </c>
      <c r="AZ312" s="18">
        <v>962319.44</v>
      </c>
      <c r="BA312" s="15">
        <f t="shared" ref="BA312" si="32">PRODUCT(AZ312,1/Z312,100)</f>
        <v>100</v>
      </c>
    </row>
    <row r="313" spans="1:53" ht="32.25" customHeight="1" x14ac:dyDescent="0.25">
      <c r="A313" s="6" t="s">
        <v>306</v>
      </c>
      <c r="B313" s="40" t="s">
        <v>18</v>
      </c>
      <c r="C313" s="40" t="s">
        <v>163</v>
      </c>
      <c r="D313" s="40" t="s">
        <v>104</v>
      </c>
      <c r="E313" s="40" t="s">
        <v>214</v>
      </c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 t="s">
        <v>268</v>
      </c>
      <c r="U313" s="41" t="s">
        <v>278</v>
      </c>
      <c r="V313" s="41"/>
      <c r="W313" s="41"/>
      <c r="X313" s="41"/>
      <c r="Y313" s="42" t="s">
        <v>46</v>
      </c>
      <c r="Z313" s="43">
        <v>34222.31</v>
      </c>
      <c r="AA313" s="44">
        <v>699000</v>
      </c>
      <c r="AB313" s="44">
        <v>2301000</v>
      </c>
      <c r="AC313" s="44"/>
      <c r="AD313" s="44">
        <v>1011859</v>
      </c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  <c r="AO313" s="44"/>
      <c r="AP313" s="44"/>
      <c r="AQ313" s="44"/>
      <c r="AR313" s="44"/>
      <c r="AS313" s="44"/>
      <c r="AT313" s="44"/>
      <c r="AU313" s="44"/>
      <c r="AV313" s="44"/>
      <c r="AW313" s="44"/>
      <c r="AX313" s="44"/>
      <c r="AY313" s="42" t="s">
        <v>46</v>
      </c>
      <c r="AZ313" s="18">
        <v>34222.31</v>
      </c>
      <c r="BA313" s="15">
        <f t="shared" ref="BA313" si="33">PRODUCT(AZ313,1/Z313,100)</f>
        <v>100</v>
      </c>
    </row>
    <row r="314" spans="1:53" ht="32.25" customHeight="1" x14ac:dyDescent="0.25">
      <c r="A314" s="6" t="s">
        <v>304</v>
      </c>
      <c r="B314" s="40" t="s">
        <v>18</v>
      </c>
      <c r="C314" s="40" t="s">
        <v>163</v>
      </c>
      <c r="D314" s="40" t="s">
        <v>104</v>
      </c>
      <c r="E314" s="40" t="s">
        <v>214</v>
      </c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 t="s">
        <v>268</v>
      </c>
      <c r="U314" s="41" t="s">
        <v>278</v>
      </c>
      <c r="V314" s="41"/>
      <c r="W314" s="41"/>
      <c r="X314" s="41"/>
      <c r="Y314" s="42" t="s">
        <v>46</v>
      </c>
      <c r="Z314" s="43">
        <v>112654.54</v>
      </c>
      <c r="AA314" s="44">
        <v>699000</v>
      </c>
      <c r="AB314" s="44">
        <v>2301000</v>
      </c>
      <c r="AC314" s="44"/>
      <c r="AD314" s="44">
        <v>1011859</v>
      </c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44"/>
      <c r="AP314" s="44"/>
      <c r="AQ314" s="44"/>
      <c r="AR314" s="44"/>
      <c r="AS314" s="44"/>
      <c r="AT314" s="44"/>
      <c r="AU314" s="44"/>
      <c r="AV314" s="44"/>
      <c r="AW314" s="44"/>
      <c r="AX314" s="44"/>
      <c r="AY314" s="42" t="s">
        <v>46</v>
      </c>
      <c r="AZ314" s="18">
        <v>112654.54</v>
      </c>
      <c r="BA314" s="15">
        <f t="shared" ref="BA314" si="34">PRODUCT(AZ314,1/Z314,100)</f>
        <v>99.999999999999986</v>
      </c>
    </row>
    <row r="315" spans="1:53" ht="33.4" customHeight="1" x14ac:dyDescent="0.25">
      <c r="A315" s="6" t="s">
        <v>305</v>
      </c>
      <c r="B315" s="40" t="s">
        <v>18</v>
      </c>
      <c r="C315" s="40" t="s">
        <v>163</v>
      </c>
      <c r="D315" s="40" t="s">
        <v>104</v>
      </c>
      <c r="E315" s="40" t="s">
        <v>214</v>
      </c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 t="s">
        <v>268</v>
      </c>
      <c r="U315" s="41" t="s">
        <v>278</v>
      </c>
      <c r="V315" s="41"/>
      <c r="W315" s="41"/>
      <c r="X315" s="41"/>
      <c r="Y315" s="42" t="s">
        <v>46</v>
      </c>
      <c r="Z315" s="43">
        <v>49539.56</v>
      </c>
      <c r="AA315" s="44">
        <v>699000</v>
      </c>
      <c r="AB315" s="44">
        <v>2301000</v>
      </c>
      <c r="AC315" s="44"/>
      <c r="AD315" s="44">
        <v>1011859</v>
      </c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44"/>
      <c r="AP315" s="44"/>
      <c r="AQ315" s="44"/>
      <c r="AR315" s="44"/>
      <c r="AS315" s="44"/>
      <c r="AT315" s="44"/>
      <c r="AU315" s="44"/>
      <c r="AV315" s="44"/>
      <c r="AW315" s="44"/>
      <c r="AX315" s="44"/>
      <c r="AY315" s="42" t="s">
        <v>46</v>
      </c>
      <c r="AZ315" s="18">
        <v>49539.56</v>
      </c>
      <c r="BA315" s="15">
        <f t="shared" si="31"/>
        <v>100</v>
      </c>
    </row>
    <row r="316" spans="1:53" s="46" customFormat="1" ht="16.7" customHeight="1" x14ac:dyDescent="0.25">
      <c r="A316" s="4" t="s">
        <v>215</v>
      </c>
      <c r="B316" s="30" t="s">
        <v>18</v>
      </c>
      <c r="C316" s="30" t="s">
        <v>216</v>
      </c>
      <c r="D316" s="30" t="s">
        <v>21</v>
      </c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1"/>
      <c r="V316" s="31"/>
      <c r="W316" s="31"/>
      <c r="X316" s="31"/>
      <c r="Y316" s="34" t="s">
        <v>215</v>
      </c>
      <c r="Z316" s="20">
        <f>SUM(Z317)</f>
        <v>5866063.9799999995</v>
      </c>
      <c r="AA316" s="33"/>
      <c r="AB316" s="33">
        <v>5781540</v>
      </c>
      <c r="AC316" s="33"/>
      <c r="AD316" s="33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33">
        <v>9066700</v>
      </c>
      <c r="AP316" s="33"/>
      <c r="AQ316" s="33"/>
      <c r="AR316" s="33"/>
      <c r="AS316" s="33"/>
      <c r="AT316" s="33">
        <v>9460700</v>
      </c>
      <c r="AU316" s="33"/>
      <c r="AV316" s="33"/>
      <c r="AW316" s="33"/>
      <c r="AX316" s="33"/>
      <c r="AY316" s="34" t="s">
        <v>215</v>
      </c>
      <c r="AZ316" s="20">
        <f>SUM(AZ317)</f>
        <v>5866063.9799999995</v>
      </c>
      <c r="BA316" s="15">
        <f t="shared" si="31"/>
        <v>100</v>
      </c>
    </row>
    <row r="317" spans="1:53" s="46" customFormat="1" ht="16.7" customHeight="1" x14ac:dyDescent="0.25">
      <c r="A317" s="4" t="s">
        <v>217</v>
      </c>
      <c r="B317" s="30" t="s">
        <v>18</v>
      </c>
      <c r="C317" s="30" t="s">
        <v>216</v>
      </c>
      <c r="D317" s="30" t="s">
        <v>20</v>
      </c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1"/>
      <c r="V317" s="31"/>
      <c r="W317" s="31"/>
      <c r="X317" s="31"/>
      <c r="Y317" s="34" t="s">
        <v>217</v>
      </c>
      <c r="Z317" s="20">
        <f>SUM(Z318)</f>
        <v>5866063.9799999995</v>
      </c>
      <c r="AA317" s="33"/>
      <c r="AB317" s="33">
        <v>5781540</v>
      </c>
      <c r="AC317" s="33"/>
      <c r="AD317" s="33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33">
        <v>9066700</v>
      </c>
      <c r="AP317" s="33"/>
      <c r="AQ317" s="33"/>
      <c r="AR317" s="33"/>
      <c r="AS317" s="33"/>
      <c r="AT317" s="33">
        <v>9460700</v>
      </c>
      <c r="AU317" s="33"/>
      <c r="AV317" s="33"/>
      <c r="AW317" s="33"/>
      <c r="AX317" s="33"/>
      <c r="AY317" s="34" t="s">
        <v>217</v>
      </c>
      <c r="AZ317" s="20">
        <f>SUM(AZ318)</f>
        <v>5866063.9799999995</v>
      </c>
      <c r="BA317" s="15">
        <f t="shared" si="31"/>
        <v>100</v>
      </c>
    </row>
    <row r="318" spans="1:53" ht="77.25" customHeight="1" x14ac:dyDescent="0.25">
      <c r="A318" s="5" t="s">
        <v>110</v>
      </c>
      <c r="B318" s="35" t="s">
        <v>18</v>
      </c>
      <c r="C318" s="35" t="s">
        <v>216</v>
      </c>
      <c r="D318" s="35" t="s">
        <v>20</v>
      </c>
      <c r="E318" s="35" t="s">
        <v>111</v>
      </c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6"/>
      <c r="V318" s="36"/>
      <c r="W318" s="36"/>
      <c r="X318" s="36"/>
      <c r="Y318" s="37" t="s">
        <v>110</v>
      </c>
      <c r="Z318" s="18">
        <f>SUM(Z319)</f>
        <v>5866063.9799999995</v>
      </c>
      <c r="AA318" s="39"/>
      <c r="AB318" s="39">
        <v>5781540</v>
      </c>
      <c r="AC318" s="39"/>
      <c r="AD318" s="3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39">
        <v>9066700</v>
      </c>
      <c r="AP318" s="39"/>
      <c r="AQ318" s="39"/>
      <c r="AR318" s="39"/>
      <c r="AS318" s="39"/>
      <c r="AT318" s="39">
        <v>9460700</v>
      </c>
      <c r="AU318" s="39"/>
      <c r="AV318" s="39"/>
      <c r="AW318" s="39"/>
      <c r="AX318" s="39"/>
      <c r="AY318" s="37" t="s">
        <v>110</v>
      </c>
      <c r="AZ318" s="18">
        <f>SUM(AZ319)</f>
        <v>5866063.9799999995</v>
      </c>
      <c r="BA318" s="15">
        <f t="shared" si="31"/>
        <v>100</v>
      </c>
    </row>
    <row r="319" spans="1:53" ht="56.25" customHeight="1" x14ac:dyDescent="0.25">
      <c r="A319" s="5" t="s">
        <v>218</v>
      </c>
      <c r="B319" s="35" t="s">
        <v>18</v>
      </c>
      <c r="C319" s="35" t="s">
        <v>216</v>
      </c>
      <c r="D319" s="35" t="s">
        <v>20</v>
      </c>
      <c r="E319" s="35" t="s">
        <v>219</v>
      </c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6"/>
      <c r="V319" s="36"/>
      <c r="W319" s="36"/>
      <c r="X319" s="36"/>
      <c r="Y319" s="37" t="s">
        <v>218</v>
      </c>
      <c r="Z319" s="18">
        <f>SUM(Z320)</f>
        <v>5866063.9799999995</v>
      </c>
      <c r="AA319" s="39"/>
      <c r="AB319" s="39">
        <v>5781540</v>
      </c>
      <c r="AC319" s="39"/>
      <c r="AD319" s="3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39">
        <v>9066700</v>
      </c>
      <c r="AP319" s="39"/>
      <c r="AQ319" s="39"/>
      <c r="AR319" s="39"/>
      <c r="AS319" s="39"/>
      <c r="AT319" s="39">
        <v>9460700</v>
      </c>
      <c r="AU319" s="39"/>
      <c r="AV319" s="39"/>
      <c r="AW319" s="39"/>
      <c r="AX319" s="39"/>
      <c r="AY319" s="37" t="s">
        <v>218</v>
      </c>
      <c r="AZ319" s="18">
        <f>SUM(AZ320)</f>
        <v>5866063.9799999995</v>
      </c>
      <c r="BA319" s="15">
        <f t="shared" si="31"/>
        <v>100</v>
      </c>
    </row>
    <row r="320" spans="1:53" ht="33.4" customHeight="1" x14ac:dyDescent="0.25">
      <c r="A320" s="5" t="s">
        <v>242</v>
      </c>
      <c r="B320" s="35" t="s">
        <v>18</v>
      </c>
      <c r="C320" s="35" t="s">
        <v>216</v>
      </c>
      <c r="D320" s="35" t="s">
        <v>20</v>
      </c>
      <c r="E320" s="35" t="s">
        <v>243</v>
      </c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6"/>
      <c r="V320" s="36"/>
      <c r="W320" s="36"/>
      <c r="X320" s="36"/>
      <c r="Y320" s="37" t="s">
        <v>242</v>
      </c>
      <c r="Z320" s="18">
        <f>SUM(Z321,Z326)</f>
        <v>5866063.9799999995</v>
      </c>
      <c r="AA320" s="39"/>
      <c r="AB320" s="39">
        <v>5000040</v>
      </c>
      <c r="AC320" s="39"/>
      <c r="AD320" s="3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39"/>
      <c r="AP320" s="39"/>
      <c r="AQ320" s="39"/>
      <c r="AR320" s="39"/>
      <c r="AS320" s="39"/>
      <c r="AT320" s="39"/>
      <c r="AU320" s="39"/>
      <c r="AV320" s="39"/>
      <c r="AW320" s="39"/>
      <c r="AX320" s="39"/>
      <c r="AY320" s="37" t="s">
        <v>242</v>
      </c>
      <c r="AZ320" s="18">
        <f>SUM(AZ321,AZ326)</f>
        <v>5866063.9799999995</v>
      </c>
      <c r="BA320" s="15">
        <f t="shared" si="31"/>
        <v>100</v>
      </c>
    </row>
    <row r="321" spans="1:53" ht="33.4" customHeight="1" x14ac:dyDescent="0.25">
      <c r="A321" s="5" t="s">
        <v>244</v>
      </c>
      <c r="B321" s="35" t="s">
        <v>18</v>
      </c>
      <c r="C321" s="35" t="s">
        <v>216</v>
      </c>
      <c r="D321" s="35" t="s">
        <v>20</v>
      </c>
      <c r="E321" s="35" t="s">
        <v>245</v>
      </c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36"/>
      <c r="V321" s="36"/>
      <c r="W321" s="36"/>
      <c r="X321" s="36"/>
      <c r="Y321" s="37" t="s">
        <v>244</v>
      </c>
      <c r="Z321" s="18">
        <f>SUM(Z322)</f>
        <v>393436</v>
      </c>
      <c r="AA321" s="39"/>
      <c r="AB321" s="39"/>
      <c r="AC321" s="39"/>
      <c r="AD321" s="3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39"/>
      <c r="AP321" s="39"/>
      <c r="AQ321" s="39"/>
      <c r="AR321" s="39"/>
      <c r="AS321" s="39"/>
      <c r="AT321" s="39"/>
      <c r="AU321" s="39"/>
      <c r="AV321" s="39"/>
      <c r="AW321" s="39"/>
      <c r="AX321" s="39"/>
      <c r="AY321" s="37" t="s">
        <v>244</v>
      </c>
      <c r="AZ321" s="18">
        <f>SUM(AZ322)</f>
        <v>393436</v>
      </c>
      <c r="BA321" s="15">
        <f t="shared" si="31"/>
        <v>100</v>
      </c>
    </row>
    <row r="322" spans="1:53" ht="50.1" customHeight="1" x14ac:dyDescent="0.25">
      <c r="A322" s="6" t="s">
        <v>40</v>
      </c>
      <c r="B322" s="40" t="s">
        <v>18</v>
      </c>
      <c r="C322" s="40" t="s">
        <v>216</v>
      </c>
      <c r="D322" s="40" t="s">
        <v>20</v>
      </c>
      <c r="E322" s="40" t="s">
        <v>245</v>
      </c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 t="s">
        <v>41</v>
      </c>
      <c r="U322" s="41"/>
      <c r="V322" s="41"/>
      <c r="W322" s="41"/>
      <c r="X322" s="41"/>
      <c r="Y322" s="42" t="s">
        <v>40</v>
      </c>
      <c r="Z322" s="18">
        <f>SUM(Z323)</f>
        <v>393436</v>
      </c>
      <c r="AA322" s="44"/>
      <c r="AB322" s="44"/>
      <c r="AC322" s="44"/>
      <c r="AD322" s="44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44"/>
      <c r="AP322" s="44"/>
      <c r="AQ322" s="44"/>
      <c r="AR322" s="44"/>
      <c r="AS322" s="44"/>
      <c r="AT322" s="44"/>
      <c r="AU322" s="44"/>
      <c r="AV322" s="44"/>
      <c r="AW322" s="44"/>
      <c r="AX322" s="44"/>
      <c r="AY322" s="42" t="s">
        <v>40</v>
      </c>
      <c r="AZ322" s="18">
        <f>SUM(AZ323)</f>
        <v>393436</v>
      </c>
      <c r="BA322" s="15">
        <f t="shared" si="31"/>
        <v>100</v>
      </c>
    </row>
    <row r="323" spans="1:53" ht="66.95" customHeight="1" x14ac:dyDescent="0.25">
      <c r="A323" s="6" t="s">
        <v>42</v>
      </c>
      <c r="B323" s="40" t="s">
        <v>18</v>
      </c>
      <c r="C323" s="40" t="s">
        <v>216</v>
      </c>
      <c r="D323" s="40" t="s">
        <v>20</v>
      </c>
      <c r="E323" s="40" t="s">
        <v>245</v>
      </c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 t="s">
        <v>43</v>
      </c>
      <c r="U323" s="41"/>
      <c r="V323" s="41"/>
      <c r="W323" s="41"/>
      <c r="X323" s="41"/>
      <c r="Y323" s="42" t="s">
        <v>42</v>
      </c>
      <c r="Z323" s="18">
        <f>SUM(Z324:Z325)</f>
        <v>393436</v>
      </c>
      <c r="AA323" s="44"/>
      <c r="AB323" s="44"/>
      <c r="AC323" s="44"/>
      <c r="AD323" s="44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44"/>
      <c r="AP323" s="44"/>
      <c r="AQ323" s="44"/>
      <c r="AR323" s="44"/>
      <c r="AS323" s="44"/>
      <c r="AT323" s="44"/>
      <c r="AU323" s="44"/>
      <c r="AV323" s="44"/>
      <c r="AW323" s="44"/>
      <c r="AX323" s="44"/>
      <c r="AY323" s="42" t="s">
        <v>42</v>
      </c>
      <c r="AZ323" s="18">
        <f>SUM(AZ324:AZ325)</f>
        <v>393436</v>
      </c>
      <c r="BA323" s="15">
        <f t="shared" si="31"/>
        <v>100</v>
      </c>
    </row>
    <row r="324" spans="1:53" s="48" customFormat="1" ht="33.4" customHeight="1" x14ac:dyDescent="0.25">
      <c r="A324" s="6" t="s">
        <v>46</v>
      </c>
      <c r="B324" s="40" t="s">
        <v>18</v>
      </c>
      <c r="C324" s="40" t="s">
        <v>216</v>
      </c>
      <c r="D324" s="40" t="s">
        <v>20</v>
      </c>
      <c r="E324" s="40" t="s">
        <v>245</v>
      </c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 t="s">
        <v>268</v>
      </c>
      <c r="U324" s="41" t="s">
        <v>290</v>
      </c>
      <c r="V324" s="41"/>
      <c r="W324" s="41"/>
      <c r="X324" s="41"/>
      <c r="Y324" s="42" t="s">
        <v>46</v>
      </c>
      <c r="Z324" s="43">
        <v>294436</v>
      </c>
      <c r="AA324" s="44"/>
      <c r="AB324" s="44"/>
      <c r="AC324" s="44"/>
      <c r="AD324" s="44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44"/>
      <c r="AP324" s="44"/>
      <c r="AQ324" s="44"/>
      <c r="AR324" s="44"/>
      <c r="AS324" s="44"/>
      <c r="AT324" s="44"/>
      <c r="AU324" s="44"/>
      <c r="AV324" s="44"/>
      <c r="AW324" s="44"/>
      <c r="AX324" s="44"/>
      <c r="AY324" s="42" t="s">
        <v>46</v>
      </c>
      <c r="AZ324" s="18">
        <v>294436</v>
      </c>
      <c r="BA324" s="19">
        <f t="shared" ref="BA324:BA397" si="35">PRODUCT(AZ324,1/Z324,100)</f>
        <v>100</v>
      </c>
    </row>
    <row r="325" spans="1:53" s="48" customFormat="1" ht="24.75" customHeight="1" x14ac:dyDescent="0.25">
      <c r="A325" s="6" t="s">
        <v>47</v>
      </c>
      <c r="B325" s="40" t="s">
        <v>18</v>
      </c>
      <c r="C325" s="40" t="s">
        <v>216</v>
      </c>
      <c r="D325" s="40" t="s">
        <v>20</v>
      </c>
      <c r="E325" s="40" t="s">
        <v>245</v>
      </c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 t="s">
        <v>268</v>
      </c>
      <c r="U325" s="41" t="s">
        <v>280</v>
      </c>
      <c r="V325" s="41"/>
      <c r="W325" s="41"/>
      <c r="X325" s="41"/>
      <c r="Y325" s="42" t="s">
        <v>47</v>
      </c>
      <c r="Z325" s="43">
        <v>99000</v>
      </c>
      <c r="AA325" s="44"/>
      <c r="AB325" s="44"/>
      <c r="AC325" s="44"/>
      <c r="AD325" s="44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44"/>
      <c r="AP325" s="44"/>
      <c r="AQ325" s="44"/>
      <c r="AR325" s="44"/>
      <c r="AS325" s="44"/>
      <c r="AT325" s="44"/>
      <c r="AU325" s="44"/>
      <c r="AV325" s="44"/>
      <c r="AW325" s="44"/>
      <c r="AX325" s="44"/>
      <c r="AY325" s="42" t="s">
        <v>47</v>
      </c>
      <c r="AZ325" s="18">
        <v>99000</v>
      </c>
      <c r="BA325" s="19">
        <f t="shared" si="35"/>
        <v>100</v>
      </c>
    </row>
    <row r="326" spans="1:53" ht="33.4" customHeight="1" x14ac:dyDescent="0.25">
      <c r="A326" s="5" t="s">
        <v>246</v>
      </c>
      <c r="B326" s="35" t="s">
        <v>18</v>
      </c>
      <c r="C326" s="35" t="s">
        <v>216</v>
      </c>
      <c r="D326" s="35" t="s">
        <v>20</v>
      </c>
      <c r="E326" s="35" t="s">
        <v>247</v>
      </c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6"/>
      <c r="V326" s="36"/>
      <c r="W326" s="36"/>
      <c r="X326" s="36"/>
      <c r="Y326" s="37" t="s">
        <v>246</v>
      </c>
      <c r="Z326" s="28">
        <f t="shared" ref="Z326:Z327" si="36">SUM(Z327)</f>
        <v>5472627.9799999995</v>
      </c>
      <c r="AA326" s="49"/>
      <c r="AB326" s="49">
        <v>5000040</v>
      </c>
      <c r="AC326" s="49"/>
      <c r="AD326" s="49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49"/>
      <c r="AP326" s="49"/>
      <c r="AQ326" s="49"/>
      <c r="AR326" s="49"/>
      <c r="AS326" s="49"/>
      <c r="AT326" s="49"/>
      <c r="AU326" s="49"/>
      <c r="AV326" s="49"/>
      <c r="AW326" s="49"/>
      <c r="AX326" s="49"/>
      <c r="AY326" s="50" t="s">
        <v>246</v>
      </c>
      <c r="AZ326" s="28">
        <f t="shared" ref="AZ326:AZ327" si="37">SUM(AZ327)</f>
        <v>5472627.9799999995</v>
      </c>
      <c r="BA326" s="15">
        <f t="shared" si="35"/>
        <v>100</v>
      </c>
    </row>
    <row r="327" spans="1:53" ht="50.1" customHeight="1" x14ac:dyDescent="0.25">
      <c r="A327" s="6" t="s">
        <v>40</v>
      </c>
      <c r="B327" s="40" t="s">
        <v>18</v>
      </c>
      <c r="C327" s="40" t="s">
        <v>216</v>
      </c>
      <c r="D327" s="40" t="s">
        <v>20</v>
      </c>
      <c r="E327" s="40" t="s">
        <v>247</v>
      </c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 t="s">
        <v>41</v>
      </c>
      <c r="U327" s="41"/>
      <c r="V327" s="41"/>
      <c r="W327" s="41"/>
      <c r="X327" s="41"/>
      <c r="Y327" s="42" t="s">
        <v>40</v>
      </c>
      <c r="Z327" s="18">
        <f t="shared" si="36"/>
        <v>5472627.9799999995</v>
      </c>
      <c r="AA327" s="44"/>
      <c r="AB327" s="44">
        <v>5000040</v>
      </c>
      <c r="AC327" s="44"/>
      <c r="AD327" s="44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44"/>
      <c r="AP327" s="44"/>
      <c r="AQ327" s="44"/>
      <c r="AR327" s="44"/>
      <c r="AS327" s="44"/>
      <c r="AT327" s="44"/>
      <c r="AU327" s="44"/>
      <c r="AV327" s="44"/>
      <c r="AW327" s="44"/>
      <c r="AX327" s="44"/>
      <c r="AY327" s="42" t="s">
        <v>40</v>
      </c>
      <c r="AZ327" s="18">
        <f t="shared" si="37"/>
        <v>5472627.9799999995</v>
      </c>
      <c r="BA327" s="15">
        <f t="shared" si="35"/>
        <v>100</v>
      </c>
    </row>
    <row r="328" spans="1:53" ht="57" customHeight="1" x14ac:dyDescent="0.25">
      <c r="A328" s="6" t="s">
        <v>42</v>
      </c>
      <c r="B328" s="40" t="s">
        <v>18</v>
      </c>
      <c r="C328" s="40" t="s">
        <v>216</v>
      </c>
      <c r="D328" s="40" t="s">
        <v>20</v>
      </c>
      <c r="E328" s="40" t="s">
        <v>247</v>
      </c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 t="s">
        <v>43</v>
      </c>
      <c r="U328" s="41"/>
      <c r="V328" s="41"/>
      <c r="W328" s="41"/>
      <c r="X328" s="41"/>
      <c r="Y328" s="42" t="s">
        <v>42</v>
      </c>
      <c r="Z328" s="18">
        <f>SUM(Z329:Z330)</f>
        <v>5472627.9799999995</v>
      </c>
      <c r="AA328" s="44"/>
      <c r="AB328" s="44">
        <v>5000040</v>
      </c>
      <c r="AC328" s="44"/>
      <c r="AD328" s="44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44"/>
      <c r="AP328" s="44"/>
      <c r="AQ328" s="44"/>
      <c r="AR328" s="44"/>
      <c r="AS328" s="44"/>
      <c r="AT328" s="44"/>
      <c r="AU328" s="44"/>
      <c r="AV328" s="44"/>
      <c r="AW328" s="44"/>
      <c r="AX328" s="44"/>
      <c r="AY328" s="42" t="s">
        <v>42</v>
      </c>
      <c r="AZ328" s="18">
        <f>SUM(AZ329:AZ330)</f>
        <v>5472627.9799999995</v>
      </c>
      <c r="BA328" s="15">
        <f t="shared" si="35"/>
        <v>100</v>
      </c>
    </row>
    <row r="329" spans="1:53" ht="38.25" customHeight="1" x14ac:dyDescent="0.25">
      <c r="A329" s="6" t="s">
        <v>302</v>
      </c>
      <c r="B329" s="40" t="s">
        <v>18</v>
      </c>
      <c r="C329" s="40" t="s">
        <v>216</v>
      </c>
      <c r="D329" s="40" t="s">
        <v>20</v>
      </c>
      <c r="E329" s="40" t="s">
        <v>247</v>
      </c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 t="s">
        <v>279</v>
      </c>
      <c r="U329" s="41" t="s">
        <v>290</v>
      </c>
      <c r="V329" s="41"/>
      <c r="W329" s="41"/>
      <c r="X329" s="41"/>
      <c r="Y329" s="42" t="s">
        <v>46</v>
      </c>
      <c r="Z329" s="43">
        <v>4692831.13</v>
      </c>
      <c r="AA329" s="44"/>
      <c r="AB329" s="44">
        <v>5000040</v>
      </c>
      <c r="AC329" s="44"/>
      <c r="AD329" s="44"/>
      <c r="AE329" s="18"/>
      <c r="AF329" s="18"/>
      <c r="AG329" s="18"/>
      <c r="AH329" s="18"/>
      <c r="AI329" s="18"/>
      <c r="AJ329" s="18"/>
      <c r="AK329" s="18"/>
      <c r="AL329" s="18"/>
      <c r="AM329" s="18"/>
      <c r="AN329" s="18"/>
      <c r="AO329" s="44"/>
      <c r="AP329" s="44"/>
      <c r="AQ329" s="44"/>
      <c r="AR329" s="44"/>
      <c r="AS329" s="44"/>
      <c r="AT329" s="44"/>
      <c r="AU329" s="44"/>
      <c r="AV329" s="44"/>
      <c r="AW329" s="44"/>
      <c r="AX329" s="44"/>
      <c r="AY329" s="42" t="s">
        <v>46</v>
      </c>
      <c r="AZ329" s="18">
        <v>4692831.13</v>
      </c>
      <c r="BA329" s="15">
        <f t="shared" ref="BA329" si="38">PRODUCT(AZ329,1/Z329,100)</f>
        <v>100</v>
      </c>
    </row>
    <row r="330" spans="1:53" ht="33.4" customHeight="1" x14ac:dyDescent="0.25">
      <c r="A330" s="6" t="s">
        <v>318</v>
      </c>
      <c r="B330" s="40" t="s">
        <v>18</v>
      </c>
      <c r="C330" s="40" t="s">
        <v>216</v>
      </c>
      <c r="D330" s="40" t="s">
        <v>20</v>
      </c>
      <c r="E330" s="40" t="s">
        <v>247</v>
      </c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 t="s">
        <v>279</v>
      </c>
      <c r="U330" s="41" t="s">
        <v>290</v>
      </c>
      <c r="V330" s="41"/>
      <c r="W330" s="41"/>
      <c r="X330" s="41"/>
      <c r="Y330" s="42" t="s">
        <v>46</v>
      </c>
      <c r="Z330" s="43">
        <v>779796.85</v>
      </c>
      <c r="AA330" s="44"/>
      <c r="AB330" s="44">
        <v>5000040</v>
      </c>
      <c r="AC330" s="44"/>
      <c r="AD330" s="44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44"/>
      <c r="AP330" s="44"/>
      <c r="AQ330" s="44"/>
      <c r="AR330" s="44"/>
      <c r="AS330" s="44"/>
      <c r="AT330" s="44"/>
      <c r="AU330" s="44"/>
      <c r="AV330" s="44"/>
      <c r="AW330" s="44"/>
      <c r="AX330" s="44"/>
      <c r="AY330" s="42" t="s">
        <v>46</v>
      </c>
      <c r="AZ330" s="43">
        <v>779796.85</v>
      </c>
      <c r="BA330" s="15">
        <f t="shared" si="35"/>
        <v>100</v>
      </c>
    </row>
    <row r="331" spans="1:53" s="46" customFormat="1" ht="16.7" customHeight="1" x14ac:dyDescent="0.25">
      <c r="A331" s="4" t="s">
        <v>248</v>
      </c>
      <c r="B331" s="30" t="s">
        <v>18</v>
      </c>
      <c r="C331" s="30" t="s">
        <v>119</v>
      </c>
      <c r="D331" s="30" t="s">
        <v>21</v>
      </c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1"/>
      <c r="V331" s="31"/>
      <c r="W331" s="31"/>
      <c r="X331" s="31"/>
      <c r="Y331" s="34" t="s">
        <v>248</v>
      </c>
      <c r="Z331" s="20">
        <f>SUM(Z332)</f>
        <v>358872</v>
      </c>
      <c r="AA331" s="33"/>
      <c r="AB331" s="33"/>
      <c r="AC331" s="33"/>
      <c r="AD331" s="33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33">
        <v>420000</v>
      </c>
      <c r="AP331" s="33"/>
      <c r="AQ331" s="33"/>
      <c r="AR331" s="33"/>
      <c r="AS331" s="33"/>
      <c r="AT331" s="33">
        <v>445000</v>
      </c>
      <c r="AU331" s="33"/>
      <c r="AV331" s="33"/>
      <c r="AW331" s="33"/>
      <c r="AX331" s="33"/>
      <c r="AY331" s="34" t="s">
        <v>248</v>
      </c>
      <c r="AZ331" s="20">
        <f>SUM(AZ332)</f>
        <v>358872</v>
      </c>
      <c r="BA331" s="15">
        <f t="shared" si="35"/>
        <v>100</v>
      </c>
    </row>
    <row r="332" spans="1:53" s="46" customFormat="1" ht="16.7" customHeight="1" x14ac:dyDescent="0.25">
      <c r="A332" s="4" t="s">
        <v>249</v>
      </c>
      <c r="B332" s="30" t="s">
        <v>18</v>
      </c>
      <c r="C332" s="30" t="s">
        <v>119</v>
      </c>
      <c r="D332" s="30" t="s">
        <v>20</v>
      </c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1"/>
      <c r="V332" s="31"/>
      <c r="W332" s="31"/>
      <c r="X332" s="31"/>
      <c r="Y332" s="34" t="s">
        <v>249</v>
      </c>
      <c r="Z332" s="20">
        <f>SUM(Z333)</f>
        <v>358872</v>
      </c>
      <c r="AA332" s="33"/>
      <c r="AB332" s="33"/>
      <c r="AC332" s="33"/>
      <c r="AD332" s="33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33">
        <v>420000</v>
      </c>
      <c r="AP332" s="33"/>
      <c r="AQ332" s="33"/>
      <c r="AR332" s="33"/>
      <c r="AS332" s="33"/>
      <c r="AT332" s="33">
        <v>445000</v>
      </c>
      <c r="AU332" s="33"/>
      <c r="AV332" s="33"/>
      <c r="AW332" s="33"/>
      <c r="AX332" s="33"/>
      <c r="AY332" s="34" t="s">
        <v>249</v>
      </c>
      <c r="AZ332" s="20">
        <f>SUM(AZ333)</f>
        <v>358872</v>
      </c>
      <c r="BA332" s="15">
        <f t="shared" si="35"/>
        <v>100</v>
      </c>
    </row>
    <row r="333" spans="1:53" ht="33.4" customHeight="1" x14ac:dyDescent="0.25">
      <c r="A333" s="5" t="s">
        <v>57</v>
      </c>
      <c r="B333" s="35" t="s">
        <v>18</v>
      </c>
      <c r="C333" s="35" t="s">
        <v>119</v>
      </c>
      <c r="D333" s="35" t="s">
        <v>20</v>
      </c>
      <c r="E333" s="35" t="s">
        <v>58</v>
      </c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6"/>
      <c r="V333" s="36"/>
      <c r="W333" s="36"/>
      <c r="X333" s="36"/>
      <c r="Y333" s="37" t="s">
        <v>57</v>
      </c>
      <c r="Z333" s="18">
        <f>SUM(Z334)</f>
        <v>358872</v>
      </c>
      <c r="AA333" s="39"/>
      <c r="AB333" s="39"/>
      <c r="AC333" s="39"/>
      <c r="AD333" s="3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39">
        <v>420000</v>
      </c>
      <c r="AP333" s="39"/>
      <c r="AQ333" s="39"/>
      <c r="AR333" s="39"/>
      <c r="AS333" s="39"/>
      <c r="AT333" s="39">
        <v>445000</v>
      </c>
      <c r="AU333" s="39"/>
      <c r="AV333" s="39"/>
      <c r="AW333" s="39"/>
      <c r="AX333" s="39"/>
      <c r="AY333" s="37" t="s">
        <v>57</v>
      </c>
      <c r="AZ333" s="18">
        <f>SUM(AZ334)</f>
        <v>358872</v>
      </c>
      <c r="BA333" s="15">
        <f t="shared" si="35"/>
        <v>100</v>
      </c>
    </row>
    <row r="334" spans="1:53" ht="25.5" customHeight="1" x14ac:dyDescent="0.25">
      <c r="A334" s="5" t="s">
        <v>59</v>
      </c>
      <c r="B334" s="35" t="s">
        <v>18</v>
      </c>
      <c r="C334" s="35" t="s">
        <v>119</v>
      </c>
      <c r="D334" s="35" t="s">
        <v>20</v>
      </c>
      <c r="E334" s="35" t="s">
        <v>60</v>
      </c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6"/>
      <c r="V334" s="36"/>
      <c r="W334" s="36"/>
      <c r="X334" s="36"/>
      <c r="Y334" s="37" t="s">
        <v>59</v>
      </c>
      <c r="Z334" s="28">
        <f t="shared" ref="Z334:Z337" si="39">SUM(Z335)</f>
        <v>358872</v>
      </c>
      <c r="AA334" s="39"/>
      <c r="AB334" s="39"/>
      <c r="AC334" s="39"/>
      <c r="AD334" s="3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39">
        <v>420000</v>
      </c>
      <c r="AP334" s="39"/>
      <c r="AQ334" s="39"/>
      <c r="AR334" s="39"/>
      <c r="AS334" s="39"/>
      <c r="AT334" s="39">
        <v>445000</v>
      </c>
      <c r="AU334" s="39"/>
      <c r="AV334" s="39"/>
      <c r="AW334" s="39"/>
      <c r="AX334" s="39"/>
      <c r="AY334" s="37" t="s">
        <v>59</v>
      </c>
      <c r="AZ334" s="28">
        <f t="shared" ref="AZ334:AZ337" si="40">SUM(AZ335)</f>
        <v>358872</v>
      </c>
      <c r="BA334" s="15">
        <f t="shared" si="35"/>
        <v>100</v>
      </c>
    </row>
    <row r="335" spans="1:53" ht="33.4" customHeight="1" x14ac:dyDescent="0.25">
      <c r="A335" s="5" t="s">
        <v>250</v>
      </c>
      <c r="B335" s="35" t="s">
        <v>18</v>
      </c>
      <c r="C335" s="35" t="s">
        <v>119</v>
      </c>
      <c r="D335" s="35" t="s">
        <v>20</v>
      </c>
      <c r="E335" s="35" t="s">
        <v>251</v>
      </c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6"/>
      <c r="V335" s="36"/>
      <c r="W335" s="36"/>
      <c r="X335" s="36"/>
      <c r="Y335" s="37" t="s">
        <v>250</v>
      </c>
      <c r="Z335" s="18">
        <f t="shared" si="39"/>
        <v>358872</v>
      </c>
      <c r="AA335" s="39"/>
      <c r="AB335" s="39"/>
      <c r="AC335" s="39"/>
      <c r="AD335" s="3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39">
        <v>420000</v>
      </c>
      <c r="AP335" s="39"/>
      <c r="AQ335" s="39"/>
      <c r="AR335" s="39"/>
      <c r="AS335" s="39"/>
      <c r="AT335" s="39">
        <v>445000</v>
      </c>
      <c r="AU335" s="39"/>
      <c r="AV335" s="39"/>
      <c r="AW335" s="39"/>
      <c r="AX335" s="39"/>
      <c r="AY335" s="37" t="s">
        <v>250</v>
      </c>
      <c r="AZ335" s="18">
        <f t="shared" si="40"/>
        <v>358872</v>
      </c>
      <c r="BA335" s="15">
        <f t="shared" si="35"/>
        <v>100</v>
      </c>
    </row>
    <row r="336" spans="1:53" ht="33.4" customHeight="1" x14ac:dyDescent="0.25">
      <c r="A336" s="6" t="s">
        <v>252</v>
      </c>
      <c r="B336" s="40" t="s">
        <v>18</v>
      </c>
      <c r="C336" s="40" t="s">
        <v>119</v>
      </c>
      <c r="D336" s="40" t="s">
        <v>20</v>
      </c>
      <c r="E336" s="40" t="s">
        <v>251</v>
      </c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 t="s">
        <v>253</v>
      </c>
      <c r="U336" s="41"/>
      <c r="V336" s="41"/>
      <c r="W336" s="41"/>
      <c r="X336" s="41"/>
      <c r="Y336" s="42" t="s">
        <v>252</v>
      </c>
      <c r="Z336" s="18">
        <f t="shared" si="39"/>
        <v>358872</v>
      </c>
      <c r="AA336" s="44"/>
      <c r="AB336" s="44"/>
      <c r="AC336" s="44"/>
      <c r="AD336" s="44"/>
      <c r="AE336" s="18"/>
      <c r="AF336" s="18"/>
      <c r="AG336" s="18"/>
      <c r="AH336" s="18"/>
      <c r="AI336" s="18"/>
      <c r="AJ336" s="18"/>
      <c r="AK336" s="18"/>
      <c r="AL336" s="18"/>
      <c r="AM336" s="18"/>
      <c r="AN336" s="18"/>
      <c r="AO336" s="44">
        <v>420000</v>
      </c>
      <c r="AP336" s="44"/>
      <c r="AQ336" s="44"/>
      <c r="AR336" s="44"/>
      <c r="AS336" s="44"/>
      <c r="AT336" s="44">
        <v>445000</v>
      </c>
      <c r="AU336" s="44"/>
      <c r="AV336" s="44"/>
      <c r="AW336" s="44"/>
      <c r="AX336" s="44"/>
      <c r="AY336" s="42" t="s">
        <v>252</v>
      </c>
      <c r="AZ336" s="18">
        <f t="shared" si="40"/>
        <v>358872</v>
      </c>
      <c r="BA336" s="15">
        <f t="shared" si="35"/>
        <v>100</v>
      </c>
    </row>
    <row r="337" spans="1:53" ht="50.1" customHeight="1" x14ac:dyDescent="0.25">
      <c r="A337" s="6" t="s">
        <v>254</v>
      </c>
      <c r="B337" s="40" t="s">
        <v>18</v>
      </c>
      <c r="C337" s="40" t="s">
        <v>119</v>
      </c>
      <c r="D337" s="40" t="s">
        <v>20</v>
      </c>
      <c r="E337" s="40" t="s">
        <v>251</v>
      </c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 t="s">
        <v>255</v>
      </c>
      <c r="U337" s="41"/>
      <c r="V337" s="41"/>
      <c r="W337" s="41"/>
      <c r="X337" s="41"/>
      <c r="Y337" s="42" t="s">
        <v>254</v>
      </c>
      <c r="Z337" s="18">
        <f t="shared" si="39"/>
        <v>358872</v>
      </c>
      <c r="AA337" s="44"/>
      <c r="AB337" s="44"/>
      <c r="AC337" s="44"/>
      <c r="AD337" s="44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44">
        <v>420000</v>
      </c>
      <c r="AP337" s="44"/>
      <c r="AQ337" s="44"/>
      <c r="AR337" s="44"/>
      <c r="AS337" s="44"/>
      <c r="AT337" s="44">
        <v>445000</v>
      </c>
      <c r="AU337" s="44"/>
      <c r="AV337" s="44"/>
      <c r="AW337" s="44"/>
      <c r="AX337" s="44"/>
      <c r="AY337" s="42" t="s">
        <v>254</v>
      </c>
      <c r="AZ337" s="18">
        <f t="shared" si="40"/>
        <v>358872</v>
      </c>
      <c r="BA337" s="15">
        <f t="shared" si="35"/>
        <v>100</v>
      </c>
    </row>
    <row r="338" spans="1:53" ht="50.1" customHeight="1" x14ac:dyDescent="0.25">
      <c r="A338" s="6" t="s">
        <v>256</v>
      </c>
      <c r="B338" s="40" t="s">
        <v>18</v>
      </c>
      <c r="C338" s="40" t="s">
        <v>119</v>
      </c>
      <c r="D338" s="40" t="s">
        <v>20</v>
      </c>
      <c r="E338" s="40" t="s">
        <v>251</v>
      </c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 t="s">
        <v>255</v>
      </c>
      <c r="U338" s="41" t="s">
        <v>293</v>
      </c>
      <c r="V338" s="41"/>
      <c r="W338" s="41"/>
      <c r="X338" s="41"/>
      <c r="Y338" s="42" t="s">
        <v>256</v>
      </c>
      <c r="Z338" s="43">
        <v>358872</v>
      </c>
      <c r="AA338" s="44"/>
      <c r="AB338" s="44"/>
      <c r="AC338" s="44"/>
      <c r="AD338" s="44"/>
      <c r="AE338" s="18"/>
      <c r="AF338" s="18"/>
      <c r="AG338" s="18"/>
      <c r="AH338" s="18"/>
      <c r="AI338" s="18"/>
      <c r="AJ338" s="18"/>
      <c r="AK338" s="18"/>
      <c r="AL338" s="18"/>
      <c r="AM338" s="18"/>
      <c r="AN338" s="18"/>
      <c r="AO338" s="44">
        <v>420000</v>
      </c>
      <c r="AP338" s="44"/>
      <c r="AQ338" s="44"/>
      <c r="AR338" s="44"/>
      <c r="AS338" s="44"/>
      <c r="AT338" s="44">
        <v>445000</v>
      </c>
      <c r="AU338" s="44"/>
      <c r="AV338" s="44"/>
      <c r="AW338" s="44"/>
      <c r="AX338" s="44"/>
      <c r="AY338" s="42" t="s">
        <v>256</v>
      </c>
      <c r="AZ338" s="18">
        <v>358872</v>
      </c>
      <c r="BA338" s="15">
        <f t="shared" si="35"/>
        <v>100</v>
      </c>
    </row>
    <row r="339" spans="1:53" s="46" customFormat="1" ht="16.7" customHeight="1" x14ac:dyDescent="0.25">
      <c r="A339" s="4" t="s">
        <v>257</v>
      </c>
      <c r="B339" s="30" t="s">
        <v>18</v>
      </c>
      <c r="C339" s="30" t="s">
        <v>81</v>
      </c>
      <c r="D339" s="30" t="s">
        <v>21</v>
      </c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1"/>
      <c r="V339" s="31"/>
      <c r="W339" s="31"/>
      <c r="X339" s="31"/>
      <c r="Y339" s="34" t="s">
        <v>257</v>
      </c>
      <c r="Z339" s="20">
        <f t="shared" ref="Z339:Z345" si="41">SUM(Z340)</f>
        <v>250000</v>
      </c>
      <c r="AA339" s="33"/>
      <c r="AB339" s="33"/>
      <c r="AC339" s="33"/>
      <c r="AD339" s="33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33"/>
      <c r="AP339" s="33"/>
      <c r="AQ339" s="33"/>
      <c r="AR339" s="33"/>
      <c r="AS339" s="33"/>
      <c r="AT339" s="33"/>
      <c r="AU339" s="33"/>
      <c r="AV339" s="33"/>
      <c r="AW339" s="33"/>
      <c r="AX339" s="33"/>
      <c r="AY339" s="34" t="s">
        <v>257</v>
      </c>
      <c r="AZ339" s="20">
        <f t="shared" ref="AZ339:AZ345" si="42">SUM(AZ340)</f>
        <v>250000</v>
      </c>
      <c r="BA339" s="15">
        <f t="shared" si="35"/>
        <v>100</v>
      </c>
    </row>
    <row r="340" spans="1:53" s="46" customFormat="1" ht="33.4" customHeight="1" x14ac:dyDescent="0.25">
      <c r="A340" s="4" t="s">
        <v>258</v>
      </c>
      <c r="B340" s="30" t="s">
        <v>18</v>
      </c>
      <c r="C340" s="30" t="s">
        <v>81</v>
      </c>
      <c r="D340" s="30" t="s">
        <v>163</v>
      </c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1"/>
      <c r="V340" s="31"/>
      <c r="W340" s="31"/>
      <c r="X340" s="31"/>
      <c r="Y340" s="34" t="s">
        <v>258</v>
      </c>
      <c r="Z340" s="20">
        <f t="shared" si="41"/>
        <v>250000</v>
      </c>
      <c r="AA340" s="33"/>
      <c r="AB340" s="33"/>
      <c r="AC340" s="33"/>
      <c r="AD340" s="33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33"/>
      <c r="AP340" s="33"/>
      <c r="AQ340" s="33"/>
      <c r="AR340" s="33"/>
      <c r="AS340" s="33"/>
      <c r="AT340" s="33"/>
      <c r="AU340" s="33"/>
      <c r="AV340" s="33"/>
      <c r="AW340" s="33"/>
      <c r="AX340" s="33"/>
      <c r="AY340" s="34" t="s">
        <v>258</v>
      </c>
      <c r="AZ340" s="20">
        <f t="shared" si="42"/>
        <v>250000</v>
      </c>
      <c r="BA340" s="15">
        <f t="shared" si="35"/>
        <v>100</v>
      </c>
    </row>
    <row r="341" spans="1:53" ht="70.5" customHeight="1" x14ac:dyDescent="0.25">
      <c r="A341" s="5" t="s">
        <v>110</v>
      </c>
      <c r="B341" s="35" t="s">
        <v>18</v>
      </c>
      <c r="C341" s="35" t="s">
        <v>81</v>
      </c>
      <c r="D341" s="35" t="s">
        <v>163</v>
      </c>
      <c r="E341" s="35" t="s">
        <v>111</v>
      </c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  <c r="U341" s="36"/>
      <c r="V341" s="36"/>
      <c r="W341" s="36"/>
      <c r="X341" s="36"/>
      <c r="Y341" s="37" t="s">
        <v>110</v>
      </c>
      <c r="Z341" s="18">
        <f t="shared" si="41"/>
        <v>250000</v>
      </c>
      <c r="AA341" s="39"/>
      <c r="AB341" s="39"/>
      <c r="AC341" s="39"/>
      <c r="AD341" s="3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39"/>
      <c r="AP341" s="39"/>
      <c r="AQ341" s="39"/>
      <c r="AR341" s="39"/>
      <c r="AS341" s="39"/>
      <c r="AT341" s="39"/>
      <c r="AU341" s="39"/>
      <c r="AV341" s="39"/>
      <c r="AW341" s="39"/>
      <c r="AX341" s="39"/>
      <c r="AY341" s="37" t="s">
        <v>110</v>
      </c>
      <c r="AZ341" s="18">
        <f t="shared" si="42"/>
        <v>250000</v>
      </c>
      <c r="BA341" s="15">
        <f t="shared" si="35"/>
        <v>100</v>
      </c>
    </row>
    <row r="342" spans="1:53" ht="57.75" customHeight="1" x14ac:dyDescent="0.25">
      <c r="A342" s="5" t="s">
        <v>218</v>
      </c>
      <c r="B342" s="35" t="s">
        <v>18</v>
      </c>
      <c r="C342" s="35" t="s">
        <v>81</v>
      </c>
      <c r="D342" s="35" t="s">
        <v>163</v>
      </c>
      <c r="E342" s="35" t="s">
        <v>219</v>
      </c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6"/>
      <c r="V342" s="36"/>
      <c r="W342" s="36"/>
      <c r="X342" s="36"/>
      <c r="Y342" s="37" t="s">
        <v>218</v>
      </c>
      <c r="Z342" s="18">
        <f t="shared" si="41"/>
        <v>250000</v>
      </c>
      <c r="AA342" s="39"/>
      <c r="AB342" s="39"/>
      <c r="AC342" s="39"/>
      <c r="AD342" s="3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39"/>
      <c r="AP342" s="39"/>
      <c r="AQ342" s="39"/>
      <c r="AR342" s="39"/>
      <c r="AS342" s="39"/>
      <c r="AT342" s="39"/>
      <c r="AU342" s="39"/>
      <c r="AV342" s="39"/>
      <c r="AW342" s="39"/>
      <c r="AX342" s="39"/>
      <c r="AY342" s="37" t="s">
        <v>218</v>
      </c>
      <c r="AZ342" s="18">
        <f t="shared" si="42"/>
        <v>250000</v>
      </c>
      <c r="BA342" s="15">
        <f t="shared" si="35"/>
        <v>100</v>
      </c>
    </row>
    <row r="343" spans="1:53" ht="50.1" customHeight="1" x14ac:dyDescent="0.25">
      <c r="A343" s="5" t="s">
        <v>239</v>
      </c>
      <c r="B343" s="35" t="s">
        <v>18</v>
      </c>
      <c r="C343" s="35" t="s">
        <v>81</v>
      </c>
      <c r="D343" s="35" t="s">
        <v>163</v>
      </c>
      <c r="E343" s="35" t="s">
        <v>240</v>
      </c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  <c r="U343" s="36"/>
      <c r="V343" s="36"/>
      <c r="W343" s="36"/>
      <c r="X343" s="36"/>
      <c r="Y343" s="37" t="s">
        <v>239</v>
      </c>
      <c r="Z343" s="22">
        <f t="shared" si="41"/>
        <v>250000</v>
      </c>
      <c r="AA343" s="39"/>
      <c r="AB343" s="39"/>
      <c r="AC343" s="39"/>
      <c r="AD343" s="3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39"/>
      <c r="AP343" s="39"/>
      <c r="AQ343" s="39"/>
      <c r="AR343" s="39"/>
      <c r="AS343" s="39"/>
      <c r="AT343" s="39"/>
      <c r="AU343" s="39"/>
      <c r="AV343" s="39"/>
      <c r="AW343" s="39"/>
      <c r="AX343" s="39"/>
      <c r="AY343" s="37" t="s">
        <v>239</v>
      </c>
      <c r="AZ343" s="22">
        <f t="shared" si="42"/>
        <v>250000</v>
      </c>
      <c r="BA343" s="15">
        <f t="shared" si="35"/>
        <v>100</v>
      </c>
    </row>
    <row r="344" spans="1:53" ht="83.65" customHeight="1" x14ac:dyDescent="0.25">
      <c r="A344" s="5" t="s">
        <v>200</v>
      </c>
      <c r="B344" s="35" t="s">
        <v>18</v>
      </c>
      <c r="C344" s="35" t="s">
        <v>81</v>
      </c>
      <c r="D344" s="35" t="s">
        <v>163</v>
      </c>
      <c r="E344" s="35" t="s">
        <v>241</v>
      </c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6"/>
      <c r="V344" s="36"/>
      <c r="W344" s="36"/>
      <c r="X344" s="36"/>
      <c r="Y344" s="37" t="s">
        <v>200</v>
      </c>
      <c r="Z344" s="22">
        <f t="shared" si="41"/>
        <v>250000</v>
      </c>
      <c r="AA344" s="39"/>
      <c r="AB344" s="39"/>
      <c r="AC344" s="39"/>
      <c r="AD344" s="3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39"/>
      <c r="AP344" s="39"/>
      <c r="AQ344" s="39"/>
      <c r="AR344" s="39"/>
      <c r="AS344" s="39"/>
      <c r="AT344" s="39"/>
      <c r="AU344" s="39"/>
      <c r="AV344" s="39"/>
      <c r="AW344" s="39"/>
      <c r="AX344" s="39"/>
      <c r="AY344" s="37" t="s">
        <v>200</v>
      </c>
      <c r="AZ344" s="22">
        <f t="shared" si="42"/>
        <v>250000</v>
      </c>
      <c r="BA344" s="16">
        <f t="shared" si="35"/>
        <v>100</v>
      </c>
    </row>
    <row r="345" spans="1:53" ht="50.1" customHeight="1" x14ac:dyDescent="0.25">
      <c r="A345" s="6" t="s">
        <v>40</v>
      </c>
      <c r="B345" s="40" t="s">
        <v>18</v>
      </c>
      <c r="C345" s="40" t="s">
        <v>81</v>
      </c>
      <c r="D345" s="40" t="s">
        <v>163</v>
      </c>
      <c r="E345" s="40" t="s">
        <v>241</v>
      </c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 t="s">
        <v>41</v>
      </c>
      <c r="U345" s="41"/>
      <c r="V345" s="41"/>
      <c r="W345" s="41"/>
      <c r="X345" s="41"/>
      <c r="Y345" s="42" t="s">
        <v>40</v>
      </c>
      <c r="Z345" s="22">
        <f t="shared" si="41"/>
        <v>250000</v>
      </c>
      <c r="AA345" s="44"/>
      <c r="AB345" s="44"/>
      <c r="AC345" s="44"/>
      <c r="AD345" s="44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44"/>
      <c r="AP345" s="44"/>
      <c r="AQ345" s="44"/>
      <c r="AR345" s="44"/>
      <c r="AS345" s="44"/>
      <c r="AT345" s="44"/>
      <c r="AU345" s="44"/>
      <c r="AV345" s="44"/>
      <c r="AW345" s="44"/>
      <c r="AX345" s="44"/>
      <c r="AY345" s="42" t="s">
        <v>40</v>
      </c>
      <c r="AZ345" s="22">
        <f t="shared" si="42"/>
        <v>250000</v>
      </c>
      <c r="BA345" s="16">
        <f t="shared" si="35"/>
        <v>100</v>
      </c>
    </row>
    <row r="346" spans="1:53" ht="49.5" customHeight="1" x14ac:dyDescent="0.25">
      <c r="A346" s="6" t="s">
        <v>42</v>
      </c>
      <c r="B346" s="40" t="s">
        <v>18</v>
      </c>
      <c r="C346" s="40" t="s">
        <v>81</v>
      </c>
      <c r="D346" s="40" t="s">
        <v>163</v>
      </c>
      <c r="E346" s="40" t="s">
        <v>241</v>
      </c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 t="s">
        <v>43</v>
      </c>
      <c r="U346" s="41"/>
      <c r="V346" s="41"/>
      <c r="W346" s="41"/>
      <c r="X346" s="41"/>
      <c r="Y346" s="42" t="s">
        <v>42</v>
      </c>
      <c r="Z346" s="19">
        <f>SUM(Z347:Z348)</f>
        <v>250000</v>
      </c>
      <c r="AA346" s="44"/>
      <c r="AB346" s="44"/>
      <c r="AC346" s="44"/>
      <c r="AD346" s="44"/>
      <c r="AE346" s="18"/>
      <c r="AF346" s="18"/>
      <c r="AG346" s="18"/>
      <c r="AH346" s="18"/>
      <c r="AI346" s="18"/>
      <c r="AJ346" s="18"/>
      <c r="AK346" s="18"/>
      <c r="AL346" s="18"/>
      <c r="AM346" s="18"/>
      <c r="AN346" s="18"/>
      <c r="AO346" s="44"/>
      <c r="AP346" s="44"/>
      <c r="AQ346" s="44"/>
      <c r="AR346" s="44"/>
      <c r="AS346" s="44"/>
      <c r="AT346" s="44"/>
      <c r="AU346" s="44"/>
      <c r="AV346" s="44"/>
      <c r="AW346" s="44"/>
      <c r="AX346" s="44"/>
      <c r="AY346" s="42" t="s">
        <v>42</v>
      </c>
      <c r="AZ346" s="19">
        <f>SUM(AZ347:AZ348)</f>
        <v>250000</v>
      </c>
      <c r="BA346" s="15">
        <f t="shared" si="35"/>
        <v>100</v>
      </c>
    </row>
    <row r="347" spans="1:53" ht="24" customHeight="1" x14ac:dyDescent="0.25">
      <c r="A347" s="6" t="s">
        <v>47</v>
      </c>
      <c r="B347" s="40" t="s">
        <v>18</v>
      </c>
      <c r="C347" s="40" t="s">
        <v>81</v>
      </c>
      <c r="D347" s="40" t="s">
        <v>163</v>
      </c>
      <c r="E347" s="40" t="s">
        <v>241</v>
      </c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 t="s">
        <v>268</v>
      </c>
      <c r="U347" s="41" t="s">
        <v>280</v>
      </c>
      <c r="V347" s="41"/>
      <c r="W347" s="41"/>
      <c r="X347" s="41"/>
      <c r="Y347" s="42"/>
      <c r="Z347" s="43">
        <v>59000</v>
      </c>
      <c r="AA347" s="44"/>
      <c r="AB347" s="44"/>
      <c r="AC347" s="44"/>
      <c r="AD347" s="44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44"/>
      <c r="AP347" s="44"/>
      <c r="AQ347" s="44"/>
      <c r="AR347" s="44"/>
      <c r="AS347" s="44"/>
      <c r="AT347" s="44"/>
      <c r="AU347" s="44"/>
      <c r="AV347" s="44"/>
      <c r="AW347" s="44"/>
      <c r="AX347" s="44"/>
      <c r="AY347" s="42"/>
      <c r="AZ347" s="19">
        <v>59000</v>
      </c>
      <c r="BA347" s="15">
        <f t="shared" si="35"/>
        <v>100</v>
      </c>
    </row>
    <row r="348" spans="1:53" ht="24.75" customHeight="1" x14ac:dyDescent="0.25">
      <c r="A348" s="6" t="s">
        <v>50</v>
      </c>
      <c r="B348" s="40" t="s">
        <v>18</v>
      </c>
      <c r="C348" s="40" t="s">
        <v>81</v>
      </c>
      <c r="D348" s="40" t="s">
        <v>163</v>
      </c>
      <c r="E348" s="40" t="s">
        <v>241</v>
      </c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 t="s">
        <v>268</v>
      </c>
      <c r="U348" s="41" t="s">
        <v>278</v>
      </c>
      <c r="V348" s="41"/>
      <c r="W348" s="41"/>
      <c r="X348" s="41"/>
      <c r="Y348" s="42" t="s">
        <v>50</v>
      </c>
      <c r="Z348" s="43">
        <v>191000</v>
      </c>
      <c r="AA348" s="44"/>
      <c r="AB348" s="44"/>
      <c r="AC348" s="44"/>
      <c r="AD348" s="44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  <c r="AO348" s="44"/>
      <c r="AP348" s="44"/>
      <c r="AQ348" s="44"/>
      <c r="AR348" s="44"/>
      <c r="AS348" s="44"/>
      <c r="AT348" s="44"/>
      <c r="AU348" s="44"/>
      <c r="AV348" s="44"/>
      <c r="AW348" s="44"/>
      <c r="AX348" s="44"/>
      <c r="AY348" s="42" t="s">
        <v>50</v>
      </c>
      <c r="AZ348" s="19">
        <v>191000</v>
      </c>
      <c r="BA348" s="15">
        <f t="shared" si="35"/>
        <v>99.999999999999986</v>
      </c>
    </row>
    <row r="349" spans="1:53" ht="33.4" customHeight="1" x14ac:dyDescent="0.25">
      <c r="A349" s="27" t="s">
        <v>281</v>
      </c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1"/>
      <c r="V349" s="41"/>
      <c r="W349" s="41"/>
      <c r="X349" s="41"/>
      <c r="Y349" s="42"/>
      <c r="Z349" s="19">
        <f>SUM(Z350)</f>
        <v>8110461.9800000004</v>
      </c>
      <c r="AA349" s="44"/>
      <c r="AB349" s="44"/>
      <c r="AC349" s="44"/>
      <c r="AD349" s="44"/>
      <c r="AE349" s="18"/>
      <c r="AF349" s="18"/>
      <c r="AG349" s="18"/>
      <c r="AH349" s="18"/>
      <c r="AI349" s="18"/>
      <c r="AJ349" s="18"/>
      <c r="AK349" s="18"/>
      <c r="AL349" s="18"/>
      <c r="AM349" s="18"/>
      <c r="AN349" s="18"/>
      <c r="AO349" s="44"/>
      <c r="AP349" s="44"/>
      <c r="AQ349" s="44"/>
      <c r="AR349" s="44"/>
      <c r="AS349" s="44"/>
      <c r="AT349" s="44"/>
      <c r="AU349" s="44"/>
      <c r="AV349" s="44"/>
      <c r="AW349" s="44"/>
      <c r="AX349" s="44"/>
      <c r="AY349" s="42"/>
      <c r="AZ349" s="19">
        <f>SUM(AZ350)</f>
        <v>8024043.6199999992</v>
      </c>
      <c r="BA349" s="15">
        <f t="shared" si="35"/>
        <v>98.934482891195287</v>
      </c>
    </row>
    <row r="350" spans="1:53" ht="33.75" customHeight="1" x14ac:dyDescent="0.25">
      <c r="A350" s="4" t="s">
        <v>215</v>
      </c>
      <c r="B350" s="30" t="s">
        <v>18</v>
      </c>
      <c r="C350" s="30" t="s">
        <v>216</v>
      </c>
      <c r="D350" s="30" t="s">
        <v>21</v>
      </c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1"/>
      <c r="V350" s="31"/>
      <c r="W350" s="31"/>
      <c r="X350" s="31"/>
      <c r="Y350" s="34" t="s">
        <v>215</v>
      </c>
      <c r="Z350" s="18">
        <f>SUM(Z351)</f>
        <v>8110461.9800000004</v>
      </c>
      <c r="AA350" s="33"/>
      <c r="AB350" s="33">
        <v>5781540</v>
      </c>
      <c r="AC350" s="33"/>
      <c r="AD350" s="33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33">
        <v>9066700</v>
      </c>
      <c r="AP350" s="33"/>
      <c r="AQ350" s="33"/>
      <c r="AR350" s="33"/>
      <c r="AS350" s="33"/>
      <c r="AT350" s="33">
        <v>9460700</v>
      </c>
      <c r="AU350" s="33"/>
      <c r="AV350" s="33"/>
      <c r="AW350" s="33"/>
      <c r="AX350" s="33"/>
      <c r="AY350" s="34" t="s">
        <v>215</v>
      </c>
      <c r="AZ350" s="18">
        <f>SUM(AZ351)</f>
        <v>8024043.6199999992</v>
      </c>
      <c r="BA350" s="15">
        <f t="shared" si="35"/>
        <v>98.934482891195287</v>
      </c>
    </row>
    <row r="351" spans="1:53" ht="25.5" x14ac:dyDescent="0.25">
      <c r="A351" s="4" t="s">
        <v>217</v>
      </c>
      <c r="B351" s="30" t="s">
        <v>18</v>
      </c>
      <c r="C351" s="30" t="s">
        <v>216</v>
      </c>
      <c r="D351" s="30" t="s">
        <v>20</v>
      </c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1"/>
      <c r="V351" s="31"/>
      <c r="W351" s="31"/>
      <c r="X351" s="31"/>
      <c r="Y351" s="34" t="s">
        <v>217</v>
      </c>
      <c r="Z351" s="18">
        <f>SUM(Z352)</f>
        <v>8110461.9800000004</v>
      </c>
      <c r="AA351" s="33"/>
      <c r="AB351" s="33">
        <v>5781540</v>
      </c>
      <c r="AC351" s="33"/>
      <c r="AD351" s="33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33">
        <v>9066700</v>
      </c>
      <c r="AP351" s="33"/>
      <c r="AQ351" s="33"/>
      <c r="AR351" s="33"/>
      <c r="AS351" s="33"/>
      <c r="AT351" s="33">
        <v>9460700</v>
      </c>
      <c r="AU351" s="33"/>
      <c r="AV351" s="33"/>
      <c r="AW351" s="33"/>
      <c r="AX351" s="33"/>
      <c r="AY351" s="34" t="s">
        <v>217</v>
      </c>
      <c r="AZ351" s="18">
        <f>SUM(AZ352)</f>
        <v>8024043.6199999992</v>
      </c>
      <c r="BA351" s="15">
        <f t="shared" si="35"/>
        <v>98.934482891195287</v>
      </c>
    </row>
    <row r="352" spans="1:53" ht="79.5" customHeight="1" x14ac:dyDescent="0.25">
      <c r="A352" s="5" t="s">
        <v>110</v>
      </c>
      <c r="B352" s="35" t="s">
        <v>18</v>
      </c>
      <c r="C352" s="35" t="s">
        <v>216</v>
      </c>
      <c r="D352" s="35" t="s">
        <v>20</v>
      </c>
      <c r="E352" s="35" t="s">
        <v>111</v>
      </c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6"/>
      <c r="V352" s="36"/>
      <c r="W352" s="36"/>
      <c r="X352" s="36"/>
      <c r="Y352" s="37" t="s">
        <v>110</v>
      </c>
      <c r="Z352" s="18">
        <f>SUM(Z353)</f>
        <v>8110461.9800000004</v>
      </c>
      <c r="AA352" s="39"/>
      <c r="AB352" s="39">
        <v>5781540</v>
      </c>
      <c r="AC352" s="39"/>
      <c r="AD352" s="3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39">
        <v>9066700</v>
      </c>
      <c r="AP352" s="39"/>
      <c r="AQ352" s="39"/>
      <c r="AR352" s="39"/>
      <c r="AS352" s="39"/>
      <c r="AT352" s="39">
        <v>9460700</v>
      </c>
      <c r="AU352" s="39"/>
      <c r="AV352" s="39"/>
      <c r="AW352" s="39"/>
      <c r="AX352" s="39"/>
      <c r="AY352" s="37" t="s">
        <v>110</v>
      </c>
      <c r="AZ352" s="18">
        <f>SUM(AZ353)</f>
        <v>8024043.6199999992</v>
      </c>
      <c r="BA352" s="15">
        <f t="shared" si="35"/>
        <v>98.934482891195287</v>
      </c>
    </row>
    <row r="353" spans="1:53" ht="56.25" customHeight="1" x14ac:dyDescent="0.25">
      <c r="A353" s="5" t="s">
        <v>218</v>
      </c>
      <c r="B353" s="35" t="s">
        <v>18</v>
      </c>
      <c r="C353" s="35" t="s">
        <v>216</v>
      </c>
      <c r="D353" s="35" t="s">
        <v>20</v>
      </c>
      <c r="E353" s="35" t="s">
        <v>219</v>
      </c>
      <c r="F353" s="35"/>
      <c r="G353" s="35"/>
      <c r="H353" s="35"/>
      <c r="I353" s="35"/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/>
      <c r="U353" s="36"/>
      <c r="V353" s="36"/>
      <c r="W353" s="36"/>
      <c r="X353" s="36"/>
      <c r="Y353" s="37" t="s">
        <v>218</v>
      </c>
      <c r="Z353" s="18">
        <f>SUM(Z354,Z379,Z394,Z400,Z410)</f>
        <v>8110461.9800000004</v>
      </c>
      <c r="AA353" s="39"/>
      <c r="AB353" s="39">
        <v>5781540</v>
      </c>
      <c r="AC353" s="39"/>
      <c r="AD353" s="3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39">
        <v>9066700</v>
      </c>
      <c r="AP353" s="39"/>
      <c r="AQ353" s="39"/>
      <c r="AR353" s="39"/>
      <c r="AS353" s="39"/>
      <c r="AT353" s="39">
        <v>9460700</v>
      </c>
      <c r="AU353" s="39"/>
      <c r="AV353" s="39"/>
      <c r="AW353" s="39"/>
      <c r="AX353" s="39"/>
      <c r="AY353" s="37" t="s">
        <v>218</v>
      </c>
      <c r="AZ353" s="18">
        <f>SUM(AZ354,AZ379,AZ394,AZ400,AZ410)</f>
        <v>8024043.6199999992</v>
      </c>
      <c r="BA353" s="15">
        <f t="shared" si="35"/>
        <v>98.934482891195287</v>
      </c>
    </row>
    <row r="354" spans="1:53" ht="36" customHeight="1" x14ac:dyDescent="0.25">
      <c r="A354" s="5" t="s">
        <v>220</v>
      </c>
      <c r="B354" s="35" t="s">
        <v>18</v>
      </c>
      <c r="C354" s="35" t="s">
        <v>216</v>
      </c>
      <c r="D354" s="35" t="s">
        <v>20</v>
      </c>
      <c r="E354" s="35" t="s">
        <v>221</v>
      </c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6"/>
      <c r="V354" s="36"/>
      <c r="W354" s="36"/>
      <c r="X354" s="36"/>
      <c r="Y354" s="37" t="s">
        <v>220</v>
      </c>
      <c r="Z354" s="18">
        <f>SUM(Z355)</f>
        <v>4182511.98</v>
      </c>
      <c r="AA354" s="39"/>
      <c r="AB354" s="39"/>
      <c r="AC354" s="39"/>
      <c r="AD354" s="3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39">
        <v>5155900</v>
      </c>
      <c r="AP354" s="39"/>
      <c r="AQ354" s="39"/>
      <c r="AR354" s="39"/>
      <c r="AS354" s="39"/>
      <c r="AT354" s="39">
        <v>5477300</v>
      </c>
      <c r="AU354" s="39"/>
      <c r="AV354" s="39"/>
      <c r="AW354" s="39"/>
      <c r="AX354" s="39"/>
      <c r="AY354" s="37" t="s">
        <v>220</v>
      </c>
      <c r="AZ354" s="18">
        <f>SUM(AZ355)</f>
        <v>4178852.6999999997</v>
      </c>
      <c r="BA354" s="15">
        <f t="shared" si="35"/>
        <v>99.912509993575668</v>
      </c>
    </row>
    <row r="355" spans="1:53" ht="33" customHeight="1" x14ac:dyDescent="0.25">
      <c r="A355" s="5" t="s">
        <v>222</v>
      </c>
      <c r="B355" s="35" t="s">
        <v>18</v>
      </c>
      <c r="C355" s="35" t="s">
        <v>216</v>
      </c>
      <c r="D355" s="35" t="s">
        <v>20</v>
      </c>
      <c r="E355" s="35" t="s">
        <v>223</v>
      </c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6"/>
      <c r="V355" s="36"/>
      <c r="W355" s="36"/>
      <c r="X355" s="36"/>
      <c r="Y355" s="37" t="s">
        <v>222</v>
      </c>
      <c r="Z355" s="18">
        <f>SUM(Z356,Z362,Z374)</f>
        <v>4182511.98</v>
      </c>
      <c r="AA355" s="39"/>
      <c r="AB355" s="39"/>
      <c r="AC355" s="39"/>
      <c r="AD355" s="3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39">
        <v>5155900</v>
      </c>
      <c r="AP355" s="39"/>
      <c r="AQ355" s="39"/>
      <c r="AR355" s="39"/>
      <c r="AS355" s="39"/>
      <c r="AT355" s="39">
        <v>5477300</v>
      </c>
      <c r="AU355" s="39"/>
      <c r="AV355" s="39"/>
      <c r="AW355" s="39"/>
      <c r="AX355" s="39"/>
      <c r="AY355" s="37" t="s">
        <v>222</v>
      </c>
      <c r="AZ355" s="18">
        <f>SUM(AZ356,AZ362,AZ374)</f>
        <v>4178852.6999999997</v>
      </c>
      <c r="BA355" s="15">
        <f t="shared" si="35"/>
        <v>99.912509993575668</v>
      </c>
    </row>
    <row r="356" spans="1:53" ht="30" customHeight="1" x14ac:dyDescent="0.25">
      <c r="A356" s="6" t="s">
        <v>30</v>
      </c>
      <c r="B356" s="40" t="s">
        <v>18</v>
      </c>
      <c r="C356" s="40" t="s">
        <v>216</v>
      </c>
      <c r="D356" s="40" t="s">
        <v>20</v>
      </c>
      <c r="E356" s="40" t="s">
        <v>223</v>
      </c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 t="s">
        <v>31</v>
      </c>
      <c r="U356" s="41"/>
      <c r="V356" s="41"/>
      <c r="W356" s="41"/>
      <c r="X356" s="41"/>
      <c r="Y356" s="42" t="s">
        <v>30</v>
      </c>
      <c r="Z356" s="18">
        <f>SUM(Z357)</f>
        <v>1080517.8499999999</v>
      </c>
      <c r="AA356" s="44"/>
      <c r="AB356" s="44"/>
      <c r="AC356" s="44"/>
      <c r="AD356" s="44"/>
      <c r="AE356" s="18"/>
      <c r="AF356" s="18"/>
      <c r="AG356" s="18"/>
      <c r="AH356" s="18"/>
      <c r="AI356" s="18"/>
      <c r="AJ356" s="18"/>
      <c r="AK356" s="18"/>
      <c r="AL356" s="18"/>
      <c r="AM356" s="18"/>
      <c r="AN356" s="18"/>
      <c r="AO356" s="44">
        <v>1600600</v>
      </c>
      <c r="AP356" s="44"/>
      <c r="AQ356" s="44"/>
      <c r="AR356" s="44"/>
      <c r="AS356" s="44"/>
      <c r="AT356" s="44">
        <v>1696700</v>
      </c>
      <c r="AU356" s="44"/>
      <c r="AV356" s="44"/>
      <c r="AW356" s="44"/>
      <c r="AX356" s="44"/>
      <c r="AY356" s="42" t="s">
        <v>30</v>
      </c>
      <c r="AZ356" s="18">
        <f>SUM(AZ357)</f>
        <v>1077475.23</v>
      </c>
      <c r="BA356" s="15">
        <f t="shared" si="35"/>
        <v>99.718410945270378</v>
      </c>
    </row>
    <row r="357" spans="1:53" ht="30" customHeight="1" x14ac:dyDescent="0.25">
      <c r="A357" s="6" t="s">
        <v>224</v>
      </c>
      <c r="B357" s="40" t="s">
        <v>18</v>
      </c>
      <c r="C357" s="40" t="s">
        <v>216</v>
      </c>
      <c r="D357" s="40" t="s">
        <v>20</v>
      </c>
      <c r="E357" s="40" t="s">
        <v>223</v>
      </c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 t="s">
        <v>225</v>
      </c>
      <c r="U357" s="41"/>
      <c r="V357" s="41"/>
      <c r="W357" s="41"/>
      <c r="X357" s="41"/>
      <c r="Y357" s="42" t="s">
        <v>224</v>
      </c>
      <c r="Z357" s="18">
        <f>SUM(Z358:Z360,Z361)</f>
        <v>1080517.8499999999</v>
      </c>
      <c r="AA357" s="44"/>
      <c r="AB357" s="44"/>
      <c r="AC357" s="44"/>
      <c r="AD357" s="44"/>
      <c r="AE357" s="18"/>
      <c r="AF357" s="18"/>
      <c r="AG357" s="18"/>
      <c r="AH357" s="18"/>
      <c r="AI357" s="18"/>
      <c r="AJ357" s="18"/>
      <c r="AK357" s="18"/>
      <c r="AL357" s="18"/>
      <c r="AM357" s="18"/>
      <c r="AN357" s="18"/>
      <c r="AO357" s="44">
        <v>1600600</v>
      </c>
      <c r="AP357" s="44"/>
      <c r="AQ357" s="44"/>
      <c r="AR357" s="44"/>
      <c r="AS357" s="44"/>
      <c r="AT357" s="44">
        <v>1696700</v>
      </c>
      <c r="AU357" s="44"/>
      <c r="AV357" s="44"/>
      <c r="AW357" s="44"/>
      <c r="AX357" s="44"/>
      <c r="AY357" s="42" t="s">
        <v>224</v>
      </c>
      <c r="AZ357" s="18">
        <f>SUM(AZ358:AZ360,AZ361)</f>
        <v>1077475.23</v>
      </c>
      <c r="BA357" s="15">
        <f t="shared" si="35"/>
        <v>99.718410945270378</v>
      </c>
    </row>
    <row r="358" spans="1:53" ht="22.5" customHeight="1" x14ac:dyDescent="0.25">
      <c r="A358" s="6" t="s">
        <v>34</v>
      </c>
      <c r="B358" s="40" t="s">
        <v>18</v>
      </c>
      <c r="C358" s="40" t="s">
        <v>216</v>
      </c>
      <c r="D358" s="40" t="s">
        <v>20</v>
      </c>
      <c r="E358" s="40" t="s">
        <v>223</v>
      </c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 t="s">
        <v>282</v>
      </c>
      <c r="U358" s="41" t="s">
        <v>286</v>
      </c>
      <c r="V358" s="41"/>
      <c r="W358" s="41"/>
      <c r="X358" s="41"/>
      <c r="Y358" s="42" t="s">
        <v>34</v>
      </c>
      <c r="Z358" s="43">
        <v>776610</v>
      </c>
      <c r="AA358" s="44"/>
      <c r="AB358" s="44"/>
      <c r="AC358" s="44"/>
      <c r="AD358" s="44"/>
      <c r="AE358" s="18"/>
      <c r="AF358" s="18"/>
      <c r="AG358" s="18"/>
      <c r="AH358" s="18"/>
      <c r="AI358" s="18"/>
      <c r="AJ358" s="18"/>
      <c r="AK358" s="18"/>
      <c r="AL358" s="18"/>
      <c r="AM358" s="18"/>
      <c r="AN358" s="18"/>
      <c r="AO358" s="44">
        <v>1229600</v>
      </c>
      <c r="AP358" s="44"/>
      <c r="AQ358" s="44"/>
      <c r="AR358" s="44"/>
      <c r="AS358" s="44"/>
      <c r="AT358" s="44">
        <v>1303400</v>
      </c>
      <c r="AU358" s="44"/>
      <c r="AV358" s="44"/>
      <c r="AW358" s="44"/>
      <c r="AX358" s="44"/>
      <c r="AY358" s="42" t="s">
        <v>34</v>
      </c>
      <c r="AZ358" s="18">
        <v>775379.37</v>
      </c>
      <c r="BA358" s="15">
        <f t="shared" si="35"/>
        <v>99.841538223818901</v>
      </c>
    </row>
    <row r="359" spans="1:53" ht="22.5" customHeight="1" x14ac:dyDescent="0.25">
      <c r="A359" s="6" t="s">
        <v>311</v>
      </c>
      <c r="B359" s="40" t="s">
        <v>18</v>
      </c>
      <c r="C359" s="40" t="s">
        <v>216</v>
      </c>
      <c r="D359" s="40" t="s">
        <v>20</v>
      </c>
      <c r="E359" s="40" t="s">
        <v>223</v>
      </c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 t="s">
        <v>282</v>
      </c>
      <c r="U359" s="41" t="s">
        <v>286</v>
      </c>
      <c r="V359" s="41"/>
      <c r="W359" s="41"/>
      <c r="X359" s="41"/>
      <c r="Y359" s="42" t="s">
        <v>34</v>
      </c>
      <c r="Z359" s="43">
        <v>53508.34</v>
      </c>
      <c r="AA359" s="44"/>
      <c r="AB359" s="44"/>
      <c r="AC359" s="44"/>
      <c r="AD359" s="44"/>
      <c r="AE359" s="18"/>
      <c r="AF359" s="18"/>
      <c r="AG359" s="18"/>
      <c r="AH359" s="18"/>
      <c r="AI359" s="18"/>
      <c r="AJ359" s="18"/>
      <c r="AK359" s="18"/>
      <c r="AL359" s="18"/>
      <c r="AM359" s="18"/>
      <c r="AN359" s="18"/>
      <c r="AO359" s="44">
        <v>1229600</v>
      </c>
      <c r="AP359" s="44"/>
      <c r="AQ359" s="44"/>
      <c r="AR359" s="44"/>
      <c r="AS359" s="44"/>
      <c r="AT359" s="44">
        <v>1303400</v>
      </c>
      <c r="AU359" s="44"/>
      <c r="AV359" s="44"/>
      <c r="AW359" s="44"/>
      <c r="AX359" s="44"/>
      <c r="AY359" s="42" t="s">
        <v>34</v>
      </c>
      <c r="AZ359" s="18">
        <v>53508.34</v>
      </c>
      <c r="BA359" s="15">
        <f t="shared" ref="BA359:BA360" si="43">PRODUCT(AZ359,1/Z359,100)</f>
        <v>100</v>
      </c>
    </row>
    <row r="360" spans="1:53" ht="22.5" customHeight="1" x14ac:dyDescent="0.25">
      <c r="A360" s="6" t="s">
        <v>35</v>
      </c>
      <c r="B360" s="40" t="s">
        <v>18</v>
      </c>
      <c r="C360" s="40" t="s">
        <v>216</v>
      </c>
      <c r="D360" s="40" t="s">
        <v>20</v>
      </c>
      <c r="E360" s="40" t="s">
        <v>223</v>
      </c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 t="s">
        <v>283</v>
      </c>
      <c r="U360" s="41" t="s">
        <v>287</v>
      </c>
      <c r="V360" s="41"/>
      <c r="W360" s="41"/>
      <c r="X360" s="41"/>
      <c r="Y360" s="42" t="s">
        <v>35</v>
      </c>
      <c r="Z360" s="43">
        <v>234240</v>
      </c>
      <c r="AA360" s="44"/>
      <c r="AB360" s="44"/>
      <c r="AC360" s="44"/>
      <c r="AD360" s="44"/>
      <c r="AE360" s="18"/>
      <c r="AF360" s="18"/>
      <c r="AG360" s="18"/>
      <c r="AH360" s="18"/>
      <c r="AI360" s="18"/>
      <c r="AJ360" s="18"/>
      <c r="AK360" s="18"/>
      <c r="AL360" s="18"/>
      <c r="AM360" s="18"/>
      <c r="AN360" s="18"/>
      <c r="AO360" s="44">
        <v>371000</v>
      </c>
      <c r="AP360" s="44"/>
      <c r="AQ360" s="44"/>
      <c r="AR360" s="44"/>
      <c r="AS360" s="44"/>
      <c r="AT360" s="44">
        <v>393300</v>
      </c>
      <c r="AU360" s="44"/>
      <c r="AV360" s="44"/>
      <c r="AW360" s="44"/>
      <c r="AX360" s="44"/>
      <c r="AY360" s="42" t="s">
        <v>35</v>
      </c>
      <c r="AZ360" s="18">
        <v>232428.01</v>
      </c>
      <c r="BA360" s="15">
        <f t="shared" si="43"/>
        <v>99.226438695355185</v>
      </c>
    </row>
    <row r="361" spans="1:53" ht="30" customHeight="1" x14ac:dyDescent="0.25">
      <c r="A361" s="6" t="s">
        <v>310</v>
      </c>
      <c r="B361" s="40" t="s">
        <v>18</v>
      </c>
      <c r="C361" s="40" t="s">
        <v>216</v>
      </c>
      <c r="D361" s="40" t="s">
        <v>20</v>
      </c>
      <c r="E361" s="40" t="s">
        <v>223</v>
      </c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 t="s">
        <v>283</v>
      </c>
      <c r="U361" s="41" t="s">
        <v>287</v>
      </c>
      <c r="V361" s="41"/>
      <c r="W361" s="41"/>
      <c r="X361" s="41"/>
      <c r="Y361" s="42" t="s">
        <v>35</v>
      </c>
      <c r="Z361" s="43">
        <v>16159.51</v>
      </c>
      <c r="AA361" s="44"/>
      <c r="AB361" s="44"/>
      <c r="AC361" s="44"/>
      <c r="AD361" s="44"/>
      <c r="AE361" s="18"/>
      <c r="AF361" s="18"/>
      <c r="AG361" s="18"/>
      <c r="AH361" s="18"/>
      <c r="AI361" s="18"/>
      <c r="AJ361" s="18"/>
      <c r="AK361" s="18"/>
      <c r="AL361" s="18"/>
      <c r="AM361" s="18"/>
      <c r="AN361" s="18"/>
      <c r="AO361" s="44">
        <v>371000</v>
      </c>
      <c r="AP361" s="44"/>
      <c r="AQ361" s="44"/>
      <c r="AR361" s="44"/>
      <c r="AS361" s="44"/>
      <c r="AT361" s="44">
        <v>393300</v>
      </c>
      <c r="AU361" s="44"/>
      <c r="AV361" s="44"/>
      <c r="AW361" s="44"/>
      <c r="AX361" s="44"/>
      <c r="AY361" s="42" t="s">
        <v>35</v>
      </c>
      <c r="AZ361" s="18">
        <v>16159.51</v>
      </c>
      <c r="BA361" s="15">
        <f t="shared" si="35"/>
        <v>100</v>
      </c>
    </row>
    <row r="362" spans="1:53" ht="30" customHeight="1" x14ac:dyDescent="0.25">
      <c r="A362" s="6" t="s">
        <v>40</v>
      </c>
      <c r="B362" s="40" t="s">
        <v>18</v>
      </c>
      <c r="C362" s="40" t="s">
        <v>216</v>
      </c>
      <c r="D362" s="40" t="s">
        <v>20</v>
      </c>
      <c r="E362" s="40" t="s">
        <v>223</v>
      </c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 t="s">
        <v>41</v>
      </c>
      <c r="U362" s="41"/>
      <c r="V362" s="41"/>
      <c r="W362" s="41"/>
      <c r="X362" s="41"/>
      <c r="Y362" s="42" t="s">
        <v>40</v>
      </c>
      <c r="Z362" s="18">
        <f>SUM(Z363)</f>
        <v>3097794.49</v>
      </c>
      <c r="AA362" s="44"/>
      <c r="AB362" s="44"/>
      <c r="AC362" s="44"/>
      <c r="AD362" s="44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44">
        <v>3544700</v>
      </c>
      <c r="AP362" s="44"/>
      <c r="AQ362" s="44"/>
      <c r="AR362" s="44"/>
      <c r="AS362" s="44"/>
      <c r="AT362" s="44">
        <v>3769400</v>
      </c>
      <c r="AU362" s="44"/>
      <c r="AV362" s="44"/>
      <c r="AW362" s="44"/>
      <c r="AX362" s="44"/>
      <c r="AY362" s="42" t="s">
        <v>40</v>
      </c>
      <c r="AZ362" s="18">
        <f>SUM(AZ363)</f>
        <v>3097212.42</v>
      </c>
      <c r="BA362" s="15">
        <f t="shared" si="35"/>
        <v>99.981210180278921</v>
      </c>
    </row>
    <row r="363" spans="1:53" ht="30" customHeight="1" x14ac:dyDescent="0.25">
      <c r="A363" s="6" t="s">
        <v>42</v>
      </c>
      <c r="B363" s="40" t="s">
        <v>18</v>
      </c>
      <c r="C363" s="40" t="s">
        <v>216</v>
      </c>
      <c r="D363" s="40" t="s">
        <v>20</v>
      </c>
      <c r="E363" s="40" t="s">
        <v>223</v>
      </c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 t="s">
        <v>43</v>
      </c>
      <c r="U363" s="41"/>
      <c r="V363" s="41"/>
      <c r="W363" s="41"/>
      <c r="X363" s="41"/>
      <c r="Y363" s="42" t="s">
        <v>42</v>
      </c>
      <c r="Z363" s="18">
        <f>SUM(Z364:Z373)</f>
        <v>3097794.49</v>
      </c>
      <c r="AA363" s="44"/>
      <c r="AB363" s="44"/>
      <c r="AC363" s="44"/>
      <c r="AD363" s="44"/>
      <c r="AE363" s="18"/>
      <c r="AF363" s="18"/>
      <c r="AG363" s="18"/>
      <c r="AH363" s="18"/>
      <c r="AI363" s="18"/>
      <c r="AJ363" s="18"/>
      <c r="AK363" s="18"/>
      <c r="AL363" s="18"/>
      <c r="AM363" s="18"/>
      <c r="AN363" s="18"/>
      <c r="AO363" s="44">
        <v>3544700</v>
      </c>
      <c r="AP363" s="44"/>
      <c r="AQ363" s="44"/>
      <c r="AR363" s="44"/>
      <c r="AS363" s="44"/>
      <c r="AT363" s="44">
        <v>3769400</v>
      </c>
      <c r="AU363" s="44"/>
      <c r="AV363" s="44"/>
      <c r="AW363" s="44"/>
      <c r="AX363" s="44"/>
      <c r="AY363" s="42" t="s">
        <v>42</v>
      </c>
      <c r="AZ363" s="18">
        <f>SUM(AZ364:AZ373)</f>
        <v>3097212.42</v>
      </c>
      <c r="BA363" s="15">
        <f t="shared" si="35"/>
        <v>99.981210180278921</v>
      </c>
    </row>
    <row r="364" spans="1:53" ht="20.25" customHeight="1" x14ac:dyDescent="0.25">
      <c r="A364" s="6" t="s">
        <v>44</v>
      </c>
      <c r="B364" s="40" t="s">
        <v>18</v>
      </c>
      <c r="C364" s="40" t="s">
        <v>216</v>
      </c>
      <c r="D364" s="40" t="s">
        <v>20</v>
      </c>
      <c r="E364" s="40" t="s">
        <v>223</v>
      </c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 t="s">
        <v>267</v>
      </c>
      <c r="U364" s="41" t="s">
        <v>289</v>
      </c>
      <c r="V364" s="41"/>
      <c r="W364" s="41"/>
      <c r="X364" s="41"/>
      <c r="Y364" s="42" t="s">
        <v>44</v>
      </c>
      <c r="Z364" s="43">
        <v>70000</v>
      </c>
      <c r="AA364" s="44"/>
      <c r="AB364" s="44"/>
      <c r="AC364" s="44"/>
      <c r="AD364" s="44"/>
      <c r="AE364" s="18"/>
      <c r="AF364" s="18"/>
      <c r="AG364" s="18"/>
      <c r="AH364" s="18"/>
      <c r="AI364" s="18"/>
      <c r="AJ364" s="18"/>
      <c r="AK364" s="18"/>
      <c r="AL364" s="18"/>
      <c r="AM364" s="18"/>
      <c r="AN364" s="18"/>
      <c r="AO364" s="44">
        <v>74200</v>
      </c>
      <c r="AP364" s="44"/>
      <c r="AQ364" s="44"/>
      <c r="AR364" s="44"/>
      <c r="AS364" s="44"/>
      <c r="AT364" s="44">
        <v>78700</v>
      </c>
      <c r="AU364" s="44"/>
      <c r="AV364" s="44"/>
      <c r="AW364" s="44"/>
      <c r="AX364" s="44"/>
      <c r="AY364" s="42" t="s">
        <v>44</v>
      </c>
      <c r="AZ364" s="18">
        <v>70000</v>
      </c>
      <c r="BA364" s="15">
        <f t="shared" si="35"/>
        <v>100</v>
      </c>
    </row>
    <row r="365" spans="1:53" ht="30" customHeight="1" x14ac:dyDescent="0.25">
      <c r="A365" s="6" t="s">
        <v>46</v>
      </c>
      <c r="B365" s="40" t="s">
        <v>18</v>
      </c>
      <c r="C365" s="40" t="s">
        <v>216</v>
      </c>
      <c r="D365" s="40" t="s">
        <v>20</v>
      </c>
      <c r="E365" s="40" t="s">
        <v>223</v>
      </c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 t="s">
        <v>267</v>
      </c>
      <c r="U365" s="41" t="s">
        <v>290</v>
      </c>
      <c r="V365" s="41"/>
      <c r="W365" s="41"/>
      <c r="X365" s="41"/>
      <c r="Y365" s="42" t="s">
        <v>46</v>
      </c>
      <c r="Z365" s="43">
        <v>8000</v>
      </c>
      <c r="AA365" s="44"/>
      <c r="AB365" s="44"/>
      <c r="AC365" s="44"/>
      <c r="AD365" s="44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44">
        <v>570300</v>
      </c>
      <c r="AP365" s="44"/>
      <c r="AQ365" s="44"/>
      <c r="AR365" s="44"/>
      <c r="AS365" s="44"/>
      <c r="AT365" s="44">
        <v>604500</v>
      </c>
      <c r="AU365" s="44"/>
      <c r="AV365" s="44"/>
      <c r="AW365" s="44"/>
      <c r="AX365" s="44"/>
      <c r="AY365" s="42" t="s">
        <v>46</v>
      </c>
      <c r="AZ365" s="18">
        <v>8000</v>
      </c>
      <c r="BA365" s="15">
        <f t="shared" si="35"/>
        <v>100</v>
      </c>
    </row>
    <row r="366" spans="1:53" ht="21.75" customHeight="1" x14ac:dyDescent="0.25">
      <c r="A366" s="6" t="s">
        <v>47</v>
      </c>
      <c r="B366" s="40" t="s">
        <v>18</v>
      </c>
      <c r="C366" s="40" t="s">
        <v>216</v>
      </c>
      <c r="D366" s="40" t="s">
        <v>20</v>
      </c>
      <c r="E366" s="40" t="s">
        <v>223</v>
      </c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 t="s">
        <v>267</v>
      </c>
      <c r="U366" s="41" t="s">
        <v>280</v>
      </c>
      <c r="V366" s="41"/>
      <c r="W366" s="41"/>
      <c r="X366" s="41"/>
      <c r="Y366" s="42" t="s">
        <v>47</v>
      </c>
      <c r="Z366" s="43">
        <v>99266</v>
      </c>
      <c r="AA366" s="44"/>
      <c r="AB366" s="44"/>
      <c r="AC366" s="44"/>
      <c r="AD366" s="44"/>
      <c r="AE366" s="18"/>
      <c r="AF366" s="18"/>
      <c r="AG366" s="18"/>
      <c r="AH366" s="18"/>
      <c r="AI366" s="18"/>
      <c r="AJ366" s="18"/>
      <c r="AK366" s="18"/>
      <c r="AL366" s="18"/>
      <c r="AM366" s="18"/>
      <c r="AN366" s="18"/>
      <c r="AO366" s="44">
        <v>466400</v>
      </c>
      <c r="AP366" s="44"/>
      <c r="AQ366" s="44"/>
      <c r="AR366" s="44"/>
      <c r="AS366" s="44"/>
      <c r="AT366" s="44">
        <v>494400</v>
      </c>
      <c r="AU366" s="44"/>
      <c r="AV366" s="44"/>
      <c r="AW366" s="44"/>
      <c r="AX366" s="44"/>
      <c r="AY366" s="42" t="s">
        <v>47</v>
      </c>
      <c r="AZ366" s="18">
        <v>99266</v>
      </c>
      <c r="BA366" s="15">
        <f t="shared" ref="BA366:BA367" si="44">PRODUCT(AZ366,1/Z366,100)</f>
        <v>99.999999999999986</v>
      </c>
    </row>
    <row r="367" spans="1:53" ht="18.75" customHeight="1" x14ac:dyDescent="0.25">
      <c r="A367" s="6" t="s">
        <v>50</v>
      </c>
      <c r="B367" s="40" t="s">
        <v>18</v>
      </c>
      <c r="C367" s="40" t="s">
        <v>216</v>
      </c>
      <c r="D367" s="40" t="s">
        <v>20</v>
      </c>
      <c r="E367" s="40" t="s">
        <v>223</v>
      </c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 t="s">
        <v>267</v>
      </c>
      <c r="U367" s="41" t="s">
        <v>278</v>
      </c>
      <c r="V367" s="41"/>
      <c r="W367" s="41"/>
      <c r="X367" s="41"/>
      <c r="Y367" s="42" t="s">
        <v>50</v>
      </c>
      <c r="Z367" s="43">
        <v>96798</v>
      </c>
      <c r="AA367" s="44"/>
      <c r="AB367" s="44"/>
      <c r="AC367" s="44"/>
      <c r="AD367" s="44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44">
        <v>335000</v>
      </c>
      <c r="AP367" s="44"/>
      <c r="AQ367" s="44"/>
      <c r="AR367" s="44"/>
      <c r="AS367" s="44"/>
      <c r="AT367" s="44">
        <v>355100</v>
      </c>
      <c r="AU367" s="44"/>
      <c r="AV367" s="44"/>
      <c r="AW367" s="44"/>
      <c r="AX367" s="44"/>
      <c r="AY367" s="42" t="s">
        <v>50</v>
      </c>
      <c r="AZ367" s="18">
        <v>96798</v>
      </c>
      <c r="BA367" s="15">
        <f t="shared" si="44"/>
        <v>100</v>
      </c>
    </row>
    <row r="368" spans="1:53" ht="19.5" customHeight="1" x14ac:dyDescent="0.25">
      <c r="A368" s="6" t="s">
        <v>45</v>
      </c>
      <c r="B368" s="40" t="s">
        <v>18</v>
      </c>
      <c r="C368" s="40" t="s">
        <v>216</v>
      </c>
      <c r="D368" s="40" t="s">
        <v>20</v>
      </c>
      <c r="E368" s="40" t="s">
        <v>223</v>
      </c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 t="s">
        <v>268</v>
      </c>
      <c r="U368" s="41" t="s">
        <v>292</v>
      </c>
      <c r="V368" s="41"/>
      <c r="W368" s="41"/>
      <c r="X368" s="41"/>
      <c r="Y368" s="42" t="s">
        <v>45</v>
      </c>
      <c r="Z368" s="43">
        <v>1262194.49</v>
      </c>
      <c r="AA368" s="44"/>
      <c r="AB368" s="44"/>
      <c r="AC368" s="44"/>
      <c r="AD368" s="44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44">
        <v>1007000</v>
      </c>
      <c r="AP368" s="44"/>
      <c r="AQ368" s="44"/>
      <c r="AR368" s="44"/>
      <c r="AS368" s="44"/>
      <c r="AT368" s="44">
        <v>1079400</v>
      </c>
      <c r="AU368" s="44"/>
      <c r="AV368" s="44"/>
      <c r="AW368" s="44"/>
      <c r="AX368" s="44"/>
      <c r="AY368" s="42" t="s">
        <v>45</v>
      </c>
      <c r="AZ368" s="18">
        <v>1262194.49</v>
      </c>
      <c r="BA368" s="15">
        <f t="shared" si="35"/>
        <v>99.999999999999986</v>
      </c>
    </row>
    <row r="369" spans="1:53" ht="30" customHeight="1" x14ac:dyDescent="0.25">
      <c r="A369" s="6" t="s">
        <v>230</v>
      </c>
      <c r="B369" s="40" t="s">
        <v>18</v>
      </c>
      <c r="C369" s="40" t="s">
        <v>216</v>
      </c>
      <c r="D369" s="40" t="s">
        <v>20</v>
      </c>
      <c r="E369" s="40" t="s">
        <v>223</v>
      </c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 t="s">
        <v>268</v>
      </c>
      <c r="U369" s="41" t="s">
        <v>284</v>
      </c>
      <c r="V369" s="41"/>
      <c r="W369" s="41"/>
      <c r="X369" s="41"/>
      <c r="Y369" s="42"/>
      <c r="Z369" s="43">
        <v>11700</v>
      </c>
      <c r="AA369" s="44"/>
      <c r="AB369" s="44"/>
      <c r="AC369" s="44"/>
      <c r="AD369" s="44"/>
      <c r="AE369" s="18"/>
      <c r="AF369" s="18"/>
      <c r="AG369" s="18"/>
      <c r="AH369" s="18"/>
      <c r="AI369" s="18"/>
      <c r="AJ369" s="18"/>
      <c r="AK369" s="18"/>
      <c r="AL369" s="18"/>
      <c r="AM369" s="18"/>
      <c r="AN369" s="18"/>
      <c r="AO369" s="44"/>
      <c r="AP369" s="44"/>
      <c r="AQ369" s="44"/>
      <c r="AR369" s="44"/>
      <c r="AS369" s="44"/>
      <c r="AT369" s="44"/>
      <c r="AU369" s="44"/>
      <c r="AV369" s="44"/>
      <c r="AW369" s="44"/>
      <c r="AX369" s="44"/>
      <c r="AY369" s="42"/>
      <c r="AZ369" s="18">
        <v>11700</v>
      </c>
      <c r="BA369" s="15">
        <f t="shared" si="35"/>
        <v>100</v>
      </c>
    </row>
    <row r="370" spans="1:53" ht="30" customHeight="1" x14ac:dyDescent="0.25">
      <c r="A370" s="6" t="s">
        <v>46</v>
      </c>
      <c r="B370" s="40" t="s">
        <v>18</v>
      </c>
      <c r="C370" s="40" t="s">
        <v>216</v>
      </c>
      <c r="D370" s="40" t="s">
        <v>20</v>
      </c>
      <c r="E370" s="40" t="s">
        <v>223</v>
      </c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 t="s">
        <v>268</v>
      </c>
      <c r="U370" s="41" t="s">
        <v>290</v>
      </c>
      <c r="V370" s="41"/>
      <c r="W370" s="41"/>
      <c r="X370" s="41"/>
      <c r="Y370" s="42" t="s">
        <v>46</v>
      </c>
      <c r="Z370" s="43">
        <v>262037.8</v>
      </c>
      <c r="AA370" s="44"/>
      <c r="AB370" s="44"/>
      <c r="AC370" s="44"/>
      <c r="AD370" s="44"/>
      <c r="AE370" s="18"/>
      <c r="AF370" s="18"/>
      <c r="AG370" s="18"/>
      <c r="AH370" s="18"/>
      <c r="AI370" s="18"/>
      <c r="AJ370" s="18"/>
      <c r="AK370" s="18"/>
      <c r="AL370" s="18"/>
      <c r="AM370" s="18"/>
      <c r="AN370" s="18"/>
      <c r="AO370" s="44">
        <v>570300</v>
      </c>
      <c r="AP370" s="44"/>
      <c r="AQ370" s="44"/>
      <c r="AR370" s="44"/>
      <c r="AS370" s="44"/>
      <c r="AT370" s="44">
        <v>604500</v>
      </c>
      <c r="AU370" s="44"/>
      <c r="AV370" s="44"/>
      <c r="AW370" s="44"/>
      <c r="AX370" s="44"/>
      <c r="AY370" s="42" t="s">
        <v>46</v>
      </c>
      <c r="AZ370" s="18">
        <v>262037.8</v>
      </c>
      <c r="BA370" s="15">
        <f t="shared" si="35"/>
        <v>100</v>
      </c>
    </row>
    <row r="371" spans="1:53" ht="21" customHeight="1" x14ac:dyDescent="0.25">
      <c r="A371" s="6" t="s">
        <v>47</v>
      </c>
      <c r="B371" s="40" t="s">
        <v>18</v>
      </c>
      <c r="C371" s="40" t="s">
        <v>216</v>
      </c>
      <c r="D371" s="40" t="s">
        <v>20</v>
      </c>
      <c r="E371" s="40" t="s">
        <v>223</v>
      </c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 t="s">
        <v>268</v>
      </c>
      <c r="U371" s="41" t="s">
        <v>280</v>
      </c>
      <c r="V371" s="41"/>
      <c r="W371" s="41"/>
      <c r="X371" s="41"/>
      <c r="Y371" s="42" t="s">
        <v>47</v>
      </c>
      <c r="Z371" s="43">
        <v>504984</v>
      </c>
      <c r="AA371" s="44"/>
      <c r="AB371" s="44"/>
      <c r="AC371" s="44"/>
      <c r="AD371" s="44"/>
      <c r="AE371" s="18"/>
      <c r="AF371" s="18"/>
      <c r="AG371" s="18"/>
      <c r="AH371" s="18"/>
      <c r="AI371" s="18"/>
      <c r="AJ371" s="18"/>
      <c r="AK371" s="18"/>
      <c r="AL371" s="18"/>
      <c r="AM371" s="18"/>
      <c r="AN371" s="18"/>
      <c r="AO371" s="44">
        <v>466400</v>
      </c>
      <c r="AP371" s="44"/>
      <c r="AQ371" s="44"/>
      <c r="AR371" s="44"/>
      <c r="AS371" s="44"/>
      <c r="AT371" s="44">
        <v>494400</v>
      </c>
      <c r="AU371" s="44"/>
      <c r="AV371" s="44"/>
      <c r="AW371" s="44"/>
      <c r="AX371" s="44"/>
      <c r="AY371" s="42" t="s">
        <v>47</v>
      </c>
      <c r="AZ371" s="18">
        <v>504925.9</v>
      </c>
      <c r="BA371" s="15">
        <f t="shared" si="35"/>
        <v>99.988494684980139</v>
      </c>
    </row>
    <row r="372" spans="1:53" ht="21" customHeight="1" x14ac:dyDescent="0.25">
      <c r="A372" s="6" t="s">
        <v>50</v>
      </c>
      <c r="B372" s="40" t="s">
        <v>18</v>
      </c>
      <c r="C372" s="40" t="s">
        <v>216</v>
      </c>
      <c r="D372" s="40" t="s">
        <v>20</v>
      </c>
      <c r="E372" s="40" t="s">
        <v>223</v>
      </c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 t="s">
        <v>268</v>
      </c>
      <c r="U372" s="41" t="s">
        <v>278</v>
      </c>
      <c r="V372" s="41"/>
      <c r="W372" s="41"/>
      <c r="X372" s="41"/>
      <c r="Y372" s="42" t="s">
        <v>50</v>
      </c>
      <c r="Z372" s="43">
        <v>533662</v>
      </c>
      <c r="AA372" s="44"/>
      <c r="AB372" s="44"/>
      <c r="AC372" s="44"/>
      <c r="AD372" s="44"/>
      <c r="AE372" s="18"/>
      <c r="AF372" s="18"/>
      <c r="AG372" s="18"/>
      <c r="AH372" s="18"/>
      <c r="AI372" s="18"/>
      <c r="AJ372" s="18"/>
      <c r="AK372" s="18"/>
      <c r="AL372" s="18"/>
      <c r="AM372" s="18"/>
      <c r="AN372" s="18"/>
      <c r="AO372" s="44">
        <v>335000</v>
      </c>
      <c r="AP372" s="44"/>
      <c r="AQ372" s="44"/>
      <c r="AR372" s="44"/>
      <c r="AS372" s="44"/>
      <c r="AT372" s="44">
        <v>355100</v>
      </c>
      <c r="AU372" s="44"/>
      <c r="AV372" s="44"/>
      <c r="AW372" s="44"/>
      <c r="AX372" s="44"/>
      <c r="AY372" s="42" t="s">
        <v>50</v>
      </c>
      <c r="AZ372" s="18">
        <v>533138.03</v>
      </c>
      <c r="BA372" s="15">
        <f t="shared" si="35"/>
        <v>99.901816130809394</v>
      </c>
    </row>
    <row r="373" spans="1:53" ht="30" customHeight="1" x14ac:dyDescent="0.25">
      <c r="A373" s="6" t="s">
        <v>51</v>
      </c>
      <c r="B373" s="40" t="s">
        <v>18</v>
      </c>
      <c r="C373" s="40" t="s">
        <v>216</v>
      </c>
      <c r="D373" s="40" t="s">
        <v>20</v>
      </c>
      <c r="E373" s="40" t="s">
        <v>223</v>
      </c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 t="s">
        <v>268</v>
      </c>
      <c r="U373" s="41" t="s">
        <v>291</v>
      </c>
      <c r="V373" s="41"/>
      <c r="W373" s="41"/>
      <c r="X373" s="41"/>
      <c r="Y373" s="42" t="s">
        <v>51</v>
      </c>
      <c r="Z373" s="43">
        <v>249152.2</v>
      </c>
      <c r="AA373" s="44"/>
      <c r="AB373" s="44"/>
      <c r="AC373" s="44"/>
      <c r="AD373" s="44"/>
      <c r="AE373" s="18"/>
      <c r="AF373" s="18"/>
      <c r="AG373" s="18"/>
      <c r="AH373" s="18"/>
      <c r="AI373" s="18"/>
      <c r="AJ373" s="18"/>
      <c r="AK373" s="18"/>
      <c r="AL373" s="18"/>
      <c r="AM373" s="18"/>
      <c r="AN373" s="18"/>
      <c r="AO373" s="44">
        <v>196000</v>
      </c>
      <c r="AP373" s="44"/>
      <c r="AQ373" s="44"/>
      <c r="AR373" s="44"/>
      <c r="AS373" s="44"/>
      <c r="AT373" s="44">
        <v>207900</v>
      </c>
      <c r="AU373" s="44"/>
      <c r="AV373" s="44"/>
      <c r="AW373" s="44"/>
      <c r="AX373" s="44"/>
      <c r="AY373" s="42" t="s">
        <v>51</v>
      </c>
      <c r="AZ373" s="18">
        <v>249152.2</v>
      </c>
      <c r="BA373" s="15">
        <f t="shared" si="35"/>
        <v>100</v>
      </c>
    </row>
    <row r="374" spans="1:53" ht="21" customHeight="1" x14ac:dyDescent="0.25">
      <c r="A374" s="6" t="s">
        <v>52</v>
      </c>
      <c r="B374" s="40" t="s">
        <v>18</v>
      </c>
      <c r="C374" s="40" t="s">
        <v>216</v>
      </c>
      <c r="D374" s="40" t="s">
        <v>20</v>
      </c>
      <c r="E374" s="40" t="s">
        <v>223</v>
      </c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 t="s">
        <v>53</v>
      </c>
      <c r="U374" s="41"/>
      <c r="V374" s="41"/>
      <c r="W374" s="41"/>
      <c r="X374" s="41"/>
      <c r="Y374" s="42" t="s">
        <v>52</v>
      </c>
      <c r="Z374" s="18">
        <f>SUM(Z375)</f>
        <v>4199.6399999999994</v>
      </c>
      <c r="AA374" s="44"/>
      <c r="AB374" s="44"/>
      <c r="AC374" s="44"/>
      <c r="AD374" s="44"/>
      <c r="AE374" s="18"/>
      <c r="AF374" s="18"/>
      <c r="AG374" s="18"/>
      <c r="AH374" s="18"/>
      <c r="AI374" s="18"/>
      <c r="AJ374" s="18"/>
      <c r="AK374" s="18"/>
      <c r="AL374" s="18"/>
      <c r="AM374" s="18"/>
      <c r="AN374" s="18"/>
      <c r="AO374" s="44">
        <v>10600</v>
      </c>
      <c r="AP374" s="44"/>
      <c r="AQ374" s="44"/>
      <c r="AR374" s="44"/>
      <c r="AS374" s="44"/>
      <c r="AT374" s="44">
        <v>11200</v>
      </c>
      <c r="AU374" s="44"/>
      <c r="AV374" s="44"/>
      <c r="AW374" s="44"/>
      <c r="AX374" s="44"/>
      <c r="AY374" s="42" t="s">
        <v>52</v>
      </c>
      <c r="AZ374" s="18">
        <f>SUM(AZ375)</f>
        <v>4165.05</v>
      </c>
      <c r="BA374" s="15">
        <f t="shared" si="35"/>
        <v>99.176357973540604</v>
      </c>
    </row>
    <row r="375" spans="1:53" ht="21.75" customHeight="1" x14ac:dyDescent="0.25">
      <c r="A375" s="6" t="s">
        <v>54</v>
      </c>
      <c r="B375" s="40" t="s">
        <v>18</v>
      </c>
      <c r="C375" s="40" t="s">
        <v>216</v>
      </c>
      <c r="D375" s="40" t="s">
        <v>20</v>
      </c>
      <c r="E375" s="40" t="s">
        <v>223</v>
      </c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 t="s">
        <v>55</v>
      </c>
      <c r="U375" s="41"/>
      <c r="V375" s="41"/>
      <c r="W375" s="41"/>
      <c r="X375" s="41"/>
      <c r="Y375" s="42" t="s">
        <v>54</v>
      </c>
      <c r="Z375" s="18">
        <f>SUM(Z376:Z378)</f>
        <v>4199.6399999999994</v>
      </c>
      <c r="AA375" s="44"/>
      <c r="AB375" s="44"/>
      <c r="AC375" s="44"/>
      <c r="AD375" s="44"/>
      <c r="AE375" s="18"/>
      <c r="AF375" s="18"/>
      <c r="AG375" s="18"/>
      <c r="AH375" s="18"/>
      <c r="AI375" s="18"/>
      <c r="AJ375" s="18"/>
      <c r="AK375" s="18"/>
      <c r="AL375" s="18"/>
      <c r="AM375" s="18"/>
      <c r="AN375" s="18"/>
      <c r="AO375" s="44">
        <v>10600</v>
      </c>
      <c r="AP375" s="44"/>
      <c r="AQ375" s="44"/>
      <c r="AR375" s="44"/>
      <c r="AS375" s="44"/>
      <c r="AT375" s="44">
        <v>11200</v>
      </c>
      <c r="AU375" s="44"/>
      <c r="AV375" s="44"/>
      <c r="AW375" s="44"/>
      <c r="AX375" s="44"/>
      <c r="AY375" s="42" t="s">
        <v>54</v>
      </c>
      <c r="AZ375" s="18">
        <f>SUM(AZ376:AZ378)</f>
        <v>4165.05</v>
      </c>
      <c r="BA375" s="15">
        <f t="shared" si="35"/>
        <v>99.176357973540604</v>
      </c>
    </row>
    <row r="376" spans="1:53" ht="15.75" x14ac:dyDescent="0.25">
      <c r="A376" s="6" t="s">
        <v>312</v>
      </c>
      <c r="B376" s="40" t="s">
        <v>18</v>
      </c>
      <c r="C376" s="40" t="s">
        <v>216</v>
      </c>
      <c r="D376" s="40" t="s">
        <v>20</v>
      </c>
      <c r="E376" s="40" t="s">
        <v>223</v>
      </c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 t="s">
        <v>274</v>
      </c>
      <c r="U376" s="41" t="s">
        <v>275</v>
      </c>
      <c r="V376" s="41"/>
      <c r="W376" s="41"/>
      <c r="X376" s="41"/>
      <c r="Y376" s="42"/>
      <c r="Z376" s="18">
        <v>2850</v>
      </c>
      <c r="AA376" s="44"/>
      <c r="AB376" s="44"/>
      <c r="AC376" s="44"/>
      <c r="AD376" s="44"/>
      <c r="AE376" s="18"/>
      <c r="AF376" s="18"/>
      <c r="AG376" s="18"/>
      <c r="AH376" s="18"/>
      <c r="AI376" s="18"/>
      <c r="AJ376" s="18"/>
      <c r="AK376" s="18"/>
      <c r="AL376" s="18"/>
      <c r="AM376" s="18"/>
      <c r="AN376" s="18"/>
      <c r="AO376" s="44"/>
      <c r="AP376" s="44"/>
      <c r="AQ376" s="44"/>
      <c r="AR376" s="44"/>
      <c r="AS376" s="44"/>
      <c r="AT376" s="44"/>
      <c r="AU376" s="44"/>
      <c r="AV376" s="44"/>
      <c r="AW376" s="44"/>
      <c r="AX376" s="44"/>
      <c r="AY376" s="42"/>
      <c r="AZ376" s="18">
        <v>2850</v>
      </c>
      <c r="BA376" s="15">
        <f t="shared" si="35"/>
        <v>99.999999999999986</v>
      </c>
    </row>
    <row r="377" spans="1:53" ht="51" customHeight="1" x14ac:dyDescent="0.25">
      <c r="A377" s="6" t="s">
        <v>56</v>
      </c>
      <c r="B377" s="40" t="s">
        <v>18</v>
      </c>
      <c r="C377" s="40" t="s">
        <v>216</v>
      </c>
      <c r="D377" s="40" t="s">
        <v>20</v>
      </c>
      <c r="E377" s="40" t="s">
        <v>223</v>
      </c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 t="s">
        <v>271</v>
      </c>
      <c r="U377" s="41" t="s">
        <v>272</v>
      </c>
      <c r="V377" s="41"/>
      <c r="W377" s="41"/>
      <c r="X377" s="41"/>
      <c r="Y377" s="42" t="s">
        <v>48</v>
      </c>
      <c r="Z377" s="43">
        <v>620.70000000000005</v>
      </c>
      <c r="AA377" s="44"/>
      <c r="AB377" s="44"/>
      <c r="AC377" s="44"/>
      <c r="AD377" s="44"/>
      <c r="AE377" s="18"/>
      <c r="AF377" s="18"/>
      <c r="AG377" s="18"/>
      <c r="AH377" s="18"/>
      <c r="AI377" s="18"/>
      <c r="AJ377" s="18"/>
      <c r="AK377" s="18"/>
      <c r="AL377" s="18"/>
      <c r="AM377" s="18"/>
      <c r="AN377" s="18"/>
      <c r="AO377" s="44">
        <v>10600</v>
      </c>
      <c r="AP377" s="44"/>
      <c r="AQ377" s="44"/>
      <c r="AR377" s="44"/>
      <c r="AS377" s="44"/>
      <c r="AT377" s="44">
        <v>11200</v>
      </c>
      <c r="AU377" s="44"/>
      <c r="AV377" s="44"/>
      <c r="AW377" s="44"/>
      <c r="AX377" s="44"/>
      <c r="AY377" s="42" t="s">
        <v>48</v>
      </c>
      <c r="AZ377" s="18">
        <v>586.11</v>
      </c>
      <c r="BA377" s="15">
        <f t="shared" si="35"/>
        <v>94.427259545674232</v>
      </c>
    </row>
    <row r="378" spans="1:53" ht="52.5" customHeight="1" x14ac:dyDescent="0.25">
      <c r="A378" s="29" t="s">
        <v>285</v>
      </c>
      <c r="B378" s="40" t="s">
        <v>18</v>
      </c>
      <c r="C378" s="40" t="s">
        <v>216</v>
      </c>
      <c r="D378" s="40" t="s">
        <v>20</v>
      </c>
      <c r="E378" s="40" t="s">
        <v>223</v>
      </c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 t="s">
        <v>271</v>
      </c>
      <c r="U378" s="41" t="s">
        <v>270</v>
      </c>
      <c r="V378" s="41"/>
      <c r="W378" s="41"/>
      <c r="X378" s="41"/>
      <c r="Y378" s="42"/>
      <c r="Z378" s="43">
        <v>728.94</v>
      </c>
      <c r="AA378" s="44"/>
      <c r="AB378" s="44"/>
      <c r="AC378" s="44"/>
      <c r="AD378" s="44"/>
      <c r="AE378" s="18"/>
      <c r="AF378" s="18"/>
      <c r="AG378" s="18"/>
      <c r="AH378" s="18"/>
      <c r="AI378" s="18"/>
      <c r="AJ378" s="18"/>
      <c r="AK378" s="18"/>
      <c r="AL378" s="18"/>
      <c r="AM378" s="18"/>
      <c r="AN378" s="18"/>
      <c r="AO378" s="44"/>
      <c r="AP378" s="44"/>
      <c r="AQ378" s="44"/>
      <c r="AR378" s="44"/>
      <c r="AS378" s="44"/>
      <c r="AT378" s="44"/>
      <c r="AU378" s="44"/>
      <c r="AV378" s="44"/>
      <c r="AW378" s="44"/>
      <c r="AX378" s="44"/>
      <c r="AY378" s="42"/>
      <c r="AZ378" s="18">
        <v>728.94</v>
      </c>
      <c r="BA378" s="15">
        <f t="shared" si="35"/>
        <v>100</v>
      </c>
    </row>
    <row r="379" spans="1:53" ht="30" customHeight="1" x14ac:dyDescent="0.25">
      <c r="A379" s="5" t="s">
        <v>226</v>
      </c>
      <c r="B379" s="35" t="s">
        <v>18</v>
      </c>
      <c r="C379" s="35" t="s">
        <v>216</v>
      </c>
      <c r="D379" s="35" t="s">
        <v>20</v>
      </c>
      <c r="E379" s="35" t="s">
        <v>227</v>
      </c>
      <c r="F379" s="35"/>
      <c r="G379" s="35"/>
      <c r="H379" s="35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  <c r="U379" s="36"/>
      <c r="V379" s="36"/>
      <c r="W379" s="36"/>
      <c r="X379" s="36"/>
      <c r="Y379" s="37" t="s">
        <v>226</v>
      </c>
      <c r="Z379" s="38">
        <v>907150</v>
      </c>
      <c r="AA379" s="39"/>
      <c r="AB379" s="39"/>
      <c r="AC379" s="39"/>
      <c r="AD379" s="3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39">
        <v>1210800</v>
      </c>
      <c r="AP379" s="39"/>
      <c r="AQ379" s="39"/>
      <c r="AR379" s="39"/>
      <c r="AS379" s="39"/>
      <c r="AT379" s="39">
        <v>1283400</v>
      </c>
      <c r="AU379" s="39"/>
      <c r="AV379" s="39"/>
      <c r="AW379" s="39"/>
      <c r="AX379" s="39"/>
      <c r="AY379" s="37" t="s">
        <v>226</v>
      </c>
      <c r="AZ379" s="18">
        <f>SUM(AZ380)</f>
        <v>903391.94</v>
      </c>
      <c r="BA379" s="15">
        <f t="shared" si="35"/>
        <v>99.585728931268264</v>
      </c>
    </row>
    <row r="380" spans="1:53" ht="30" customHeight="1" x14ac:dyDescent="0.25">
      <c r="A380" s="5" t="s">
        <v>228</v>
      </c>
      <c r="B380" s="35" t="s">
        <v>18</v>
      </c>
      <c r="C380" s="35" t="s">
        <v>216</v>
      </c>
      <c r="D380" s="35" t="s">
        <v>20</v>
      </c>
      <c r="E380" s="35" t="s">
        <v>229</v>
      </c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6"/>
      <c r="V380" s="36"/>
      <c r="W380" s="36"/>
      <c r="X380" s="36"/>
      <c r="Y380" s="37" t="s">
        <v>228</v>
      </c>
      <c r="Z380" s="18">
        <f>SUM(Z381,Z385)</f>
        <v>907150</v>
      </c>
      <c r="AA380" s="39"/>
      <c r="AB380" s="39"/>
      <c r="AC380" s="39"/>
      <c r="AD380" s="3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39">
        <v>1210800</v>
      </c>
      <c r="AP380" s="39"/>
      <c r="AQ380" s="39"/>
      <c r="AR380" s="39"/>
      <c r="AS380" s="39"/>
      <c r="AT380" s="39">
        <v>1283400</v>
      </c>
      <c r="AU380" s="39"/>
      <c r="AV380" s="39"/>
      <c r="AW380" s="39"/>
      <c r="AX380" s="39"/>
      <c r="AY380" s="37" t="s">
        <v>228</v>
      </c>
      <c r="AZ380" s="18">
        <f>SUM(AZ381,AZ385)</f>
        <v>903391.94</v>
      </c>
      <c r="BA380" s="15">
        <f t="shared" si="35"/>
        <v>99.585728931268264</v>
      </c>
    </row>
    <row r="381" spans="1:53" ht="30" customHeight="1" x14ac:dyDescent="0.25">
      <c r="A381" s="6" t="s">
        <v>30</v>
      </c>
      <c r="B381" s="40" t="s">
        <v>18</v>
      </c>
      <c r="C381" s="40" t="s">
        <v>216</v>
      </c>
      <c r="D381" s="40" t="s">
        <v>20</v>
      </c>
      <c r="E381" s="40" t="s">
        <v>229</v>
      </c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 t="s">
        <v>31</v>
      </c>
      <c r="U381" s="41"/>
      <c r="V381" s="41"/>
      <c r="W381" s="41"/>
      <c r="X381" s="41"/>
      <c r="Y381" s="42" t="s">
        <v>30</v>
      </c>
      <c r="Z381" s="18">
        <f>SUM(Z382)</f>
        <v>339950</v>
      </c>
      <c r="AA381" s="44"/>
      <c r="AB381" s="44"/>
      <c r="AC381" s="44"/>
      <c r="AD381" s="44"/>
      <c r="AE381" s="18"/>
      <c r="AF381" s="18"/>
      <c r="AG381" s="18"/>
      <c r="AH381" s="18"/>
      <c r="AI381" s="18"/>
      <c r="AJ381" s="18"/>
      <c r="AK381" s="18"/>
      <c r="AL381" s="18"/>
      <c r="AM381" s="18"/>
      <c r="AN381" s="18"/>
      <c r="AO381" s="44">
        <v>632300</v>
      </c>
      <c r="AP381" s="44"/>
      <c r="AQ381" s="44"/>
      <c r="AR381" s="44"/>
      <c r="AS381" s="44"/>
      <c r="AT381" s="44">
        <v>670200</v>
      </c>
      <c r="AU381" s="44"/>
      <c r="AV381" s="44"/>
      <c r="AW381" s="44"/>
      <c r="AX381" s="44"/>
      <c r="AY381" s="42" t="s">
        <v>30</v>
      </c>
      <c r="AZ381" s="18">
        <f>SUM(AZ382)</f>
        <v>338511.74</v>
      </c>
      <c r="BA381" s="15">
        <f t="shared" si="35"/>
        <v>99.576920135314012</v>
      </c>
    </row>
    <row r="382" spans="1:53" ht="30" customHeight="1" x14ac:dyDescent="0.25">
      <c r="A382" s="6" t="s">
        <v>224</v>
      </c>
      <c r="B382" s="40" t="s">
        <v>18</v>
      </c>
      <c r="C382" s="40" t="s">
        <v>216</v>
      </c>
      <c r="D382" s="40" t="s">
        <v>20</v>
      </c>
      <c r="E382" s="40" t="s">
        <v>229</v>
      </c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 t="s">
        <v>225</v>
      </c>
      <c r="U382" s="41"/>
      <c r="V382" s="41"/>
      <c r="W382" s="41"/>
      <c r="X382" s="41"/>
      <c r="Y382" s="42" t="s">
        <v>224</v>
      </c>
      <c r="Z382" s="18">
        <f>SUM(Z383:Z384)</f>
        <v>339950</v>
      </c>
      <c r="AA382" s="44"/>
      <c r="AB382" s="44"/>
      <c r="AC382" s="44"/>
      <c r="AD382" s="44"/>
      <c r="AE382" s="18"/>
      <c r="AF382" s="18"/>
      <c r="AG382" s="18"/>
      <c r="AH382" s="18"/>
      <c r="AI382" s="18"/>
      <c r="AJ382" s="18"/>
      <c r="AK382" s="18"/>
      <c r="AL382" s="18"/>
      <c r="AM382" s="18"/>
      <c r="AN382" s="18"/>
      <c r="AO382" s="44">
        <v>632300</v>
      </c>
      <c r="AP382" s="44"/>
      <c r="AQ382" s="44"/>
      <c r="AR382" s="44"/>
      <c r="AS382" s="44"/>
      <c r="AT382" s="44">
        <v>670200</v>
      </c>
      <c r="AU382" s="44"/>
      <c r="AV382" s="44"/>
      <c r="AW382" s="44"/>
      <c r="AX382" s="44"/>
      <c r="AY382" s="42" t="s">
        <v>224</v>
      </c>
      <c r="AZ382" s="18">
        <f>SUM(AZ383:AZ384)</f>
        <v>338511.74</v>
      </c>
      <c r="BA382" s="15">
        <f t="shared" si="35"/>
        <v>99.576920135314012</v>
      </c>
    </row>
    <row r="383" spans="1:53" ht="17.25" customHeight="1" x14ac:dyDescent="0.25">
      <c r="A383" s="6" t="s">
        <v>34</v>
      </c>
      <c r="B383" s="40" t="s">
        <v>18</v>
      </c>
      <c r="C383" s="40" t="s">
        <v>216</v>
      </c>
      <c r="D383" s="40" t="s">
        <v>20</v>
      </c>
      <c r="E383" s="40" t="s">
        <v>229</v>
      </c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 t="s">
        <v>282</v>
      </c>
      <c r="U383" s="41" t="s">
        <v>286</v>
      </c>
      <c r="V383" s="41"/>
      <c r="W383" s="41"/>
      <c r="X383" s="41"/>
      <c r="Y383" s="42" t="s">
        <v>34</v>
      </c>
      <c r="Z383" s="43">
        <v>260954</v>
      </c>
      <c r="AA383" s="44"/>
      <c r="AB383" s="44"/>
      <c r="AC383" s="44"/>
      <c r="AD383" s="44"/>
      <c r="AE383" s="18"/>
      <c r="AF383" s="18"/>
      <c r="AG383" s="18"/>
      <c r="AH383" s="18"/>
      <c r="AI383" s="18"/>
      <c r="AJ383" s="18"/>
      <c r="AK383" s="18"/>
      <c r="AL383" s="18"/>
      <c r="AM383" s="18"/>
      <c r="AN383" s="18"/>
      <c r="AO383" s="44">
        <v>485500</v>
      </c>
      <c r="AP383" s="44"/>
      <c r="AQ383" s="44"/>
      <c r="AR383" s="44"/>
      <c r="AS383" s="44"/>
      <c r="AT383" s="44">
        <v>514600</v>
      </c>
      <c r="AU383" s="44"/>
      <c r="AV383" s="44"/>
      <c r="AW383" s="44"/>
      <c r="AX383" s="44"/>
      <c r="AY383" s="42" t="s">
        <v>34</v>
      </c>
      <c r="AZ383" s="18">
        <v>260950.33</v>
      </c>
      <c r="BA383" s="15">
        <f t="shared" si="35"/>
        <v>99.998593621864401</v>
      </c>
    </row>
    <row r="384" spans="1:53" ht="19.5" customHeight="1" x14ac:dyDescent="0.25">
      <c r="A384" s="6" t="s">
        <v>35</v>
      </c>
      <c r="B384" s="40" t="s">
        <v>18</v>
      </c>
      <c r="C384" s="40" t="s">
        <v>216</v>
      </c>
      <c r="D384" s="40" t="s">
        <v>20</v>
      </c>
      <c r="E384" s="40" t="s">
        <v>229</v>
      </c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 t="s">
        <v>283</v>
      </c>
      <c r="U384" s="41" t="s">
        <v>287</v>
      </c>
      <c r="V384" s="41"/>
      <c r="W384" s="41"/>
      <c r="X384" s="41"/>
      <c r="Y384" s="42" t="s">
        <v>35</v>
      </c>
      <c r="Z384" s="43">
        <v>78996</v>
      </c>
      <c r="AA384" s="44"/>
      <c r="AB384" s="44"/>
      <c r="AC384" s="44"/>
      <c r="AD384" s="44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44">
        <v>146800</v>
      </c>
      <c r="AP384" s="44"/>
      <c r="AQ384" s="44"/>
      <c r="AR384" s="44"/>
      <c r="AS384" s="44"/>
      <c r="AT384" s="44">
        <v>155600</v>
      </c>
      <c r="AU384" s="44"/>
      <c r="AV384" s="44"/>
      <c r="AW384" s="44"/>
      <c r="AX384" s="44"/>
      <c r="AY384" s="42" t="s">
        <v>35</v>
      </c>
      <c r="AZ384" s="18">
        <v>77561.41</v>
      </c>
      <c r="BA384" s="15">
        <f t="shared" si="35"/>
        <v>98.183971340321037</v>
      </c>
    </row>
    <row r="385" spans="1:53" ht="30" customHeight="1" x14ac:dyDescent="0.25">
      <c r="A385" s="6" t="s">
        <v>40</v>
      </c>
      <c r="B385" s="40" t="s">
        <v>18</v>
      </c>
      <c r="C385" s="40" t="s">
        <v>216</v>
      </c>
      <c r="D385" s="40" t="s">
        <v>20</v>
      </c>
      <c r="E385" s="40" t="s">
        <v>229</v>
      </c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 t="s">
        <v>41</v>
      </c>
      <c r="U385" s="41"/>
      <c r="V385" s="41"/>
      <c r="W385" s="41"/>
      <c r="X385" s="41"/>
      <c r="Y385" s="42" t="s">
        <v>40</v>
      </c>
      <c r="Z385" s="18">
        <f>SUM(Z386)</f>
        <v>567200</v>
      </c>
      <c r="AA385" s="44"/>
      <c r="AB385" s="44"/>
      <c r="AC385" s="44"/>
      <c r="AD385" s="44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44">
        <v>578500</v>
      </c>
      <c r="AP385" s="44"/>
      <c r="AQ385" s="44"/>
      <c r="AR385" s="44"/>
      <c r="AS385" s="44"/>
      <c r="AT385" s="44">
        <v>613200</v>
      </c>
      <c r="AU385" s="44"/>
      <c r="AV385" s="44"/>
      <c r="AW385" s="44"/>
      <c r="AX385" s="44"/>
      <c r="AY385" s="42" t="s">
        <v>40</v>
      </c>
      <c r="AZ385" s="18">
        <f>SUM(AZ386)</f>
        <v>564880.19999999995</v>
      </c>
      <c r="BA385" s="15">
        <f t="shared" si="35"/>
        <v>99.591008462623407</v>
      </c>
    </row>
    <row r="386" spans="1:53" ht="30" customHeight="1" x14ac:dyDescent="0.25">
      <c r="A386" s="6" t="s">
        <v>42</v>
      </c>
      <c r="B386" s="40" t="s">
        <v>18</v>
      </c>
      <c r="C386" s="40" t="s">
        <v>216</v>
      </c>
      <c r="D386" s="40" t="s">
        <v>20</v>
      </c>
      <c r="E386" s="40" t="s">
        <v>229</v>
      </c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 t="s">
        <v>43</v>
      </c>
      <c r="U386" s="41"/>
      <c r="V386" s="41"/>
      <c r="W386" s="41"/>
      <c r="X386" s="41"/>
      <c r="Y386" s="42" t="s">
        <v>42</v>
      </c>
      <c r="Z386" s="18">
        <f>SUM(Z387:Z393)</f>
        <v>567200</v>
      </c>
      <c r="AA386" s="44"/>
      <c r="AB386" s="44"/>
      <c r="AC386" s="44"/>
      <c r="AD386" s="44"/>
      <c r="AE386" s="18"/>
      <c r="AF386" s="18"/>
      <c r="AG386" s="18"/>
      <c r="AH386" s="18"/>
      <c r="AI386" s="18"/>
      <c r="AJ386" s="18"/>
      <c r="AK386" s="18"/>
      <c r="AL386" s="18"/>
      <c r="AM386" s="18"/>
      <c r="AN386" s="18"/>
      <c r="AO386" s="44">
        <v>578500</v>
      </c>
      <c r="AP386" s="44"/>
      <c r="AQ386" s="44"/>
      <c r="AR386" s="44"/>
      <c r="AS386" s="44"/>
      <c r="AT386" s="44">
        <v>613200</v>
      </c>
      <c r="AU386" s="44"/>
      <c r="AV386" s="44"/>
      <c r="AW386" s="44"/>
      <c r="AX386" s="44"/>
      <c r="AY386" s="42" t="s">
        <v>42</v>
      </c>
      <c r="AZ386" s="18">
        <f>SUM(AZ387:AZ393)</f>
        <v>564880.19999999995</v>
      </c>
      <c r="BA386" s="15">
        <f t="shared" si="35"/>
        <v>99.591008462623407</v>
      </c>
    </row>
    <row r="387" spans="1:53" ht="18" customHeight="1" x14ac:dyDescent="0.25">
      <c r="A387" s="6" t="s">
        <v>44</v>
      </c>
      <c r="B387" s="40" t="s">
        <v>18</v>
      </c>
      <c r="C387" s="40" t="s">
        <v>216</v>
      </c>
      <c r="D387" s="40" t="s">
        <v>20</v>
      </c>
      <c r="E387" s="40" t="s">
        <v>229</v>
      </c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 t="s">
        <v>267</v>
      </c>
      <c r="U387" s="41" t="s">
        <v>289</v>
      </c>
      <c r="V387" s="41"/>
      <c r="W387" s="41"/>
      <c r="X387" s="41"/>
      <c r="Y387" s="42" t="s">
        <v>44</v>
      </c>
      <c r="Z387" s="43">
        <v>30000</v>
      </c>
      <c r="AA387" s="44"/>
      <c r="AB387" s="44"/>
      <c r="AC387" s="44"/>
      <c r="AD387" s="44"/>
      <c r="AE387" s="18"/>
      <c r="AF387" s="18"/>
      <c r="AG387" s="18"/>
      <c r="AH387" s="18"/>
      <c r="AI387" s="18"/>
      <c r="AJ387" s="18"/>
      <c r="AK387" s="18"/>
      <c r="AL387" s="18"/>
      <c r="AM387" s="18"/>
      <c r="AN387" s="18"/>
      <c r="AO387" s="44">
        <v>31800</v>
      </c>
      <c r="AP387" s="44"/>
      <c r="AQ387" s="44"/>
      <c r="AR387" s="44"/>
      <c r="AS387" s="44"/>
      <c r="AT387" s="44">
        <v>33700</v>
      </c>
      <c r="AU387" s="44"/>
      <c r="AV387" s="44"/>
      <c r="AW387" s="44"/>
      <c r="AX387" s="44"/>
      <c r="AY387" s="42" t="s">
        <v>44</v>
      </c>
      <c r="AZ387" s="18">
        <v>30000</v>
      </c>
      <c r="BA387" s="15">
        <f t="shared" si="35"/>
        <v>100</v>
      </c>
    </row>
    <row r="388" spans="1:53" ht="21.75" customHeight="1" x14ac:dyDescent="0.25">
      <c r="A388" s="6" t="s">
        <v>45</v>
      </c>
      <c r="B388" s="40" t="s">
        <v>18</v>
      </c>
      <c r="C388" s="40" t="s">
        <v>216</v>
      </c>
      <c r="D388" s="40" t="s">
        <v>20</v>
      </c>
      <c r="E388" s="40" t="s">
        <v>229</v>
      </c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 t="s">
        <v>268</v>
      </c>
      <c r="U388" s="41" t="s">
        <v>292</v>
      </c>
      <c r="V388" s="41"/>
      <c r="W388" s="41"/>
      <c r="X388" s="41"/>
      <c r="Y388" s="42" t="s">
        <v>45</v>
      </c>
      <c r="Z388" s="43">
        <v>70000</v>
      </c>
      <c r="AA388" s="44"/>
      <c r="AB388" s="44"/>
      <c r="AC388" s="44"/>
      <c r="AD388" s="44"/>
      <c r="AE388" s="18"/>
      <c r="AF388" s="18"/>
      <c r="AG388" s="18"/>
      <c r="AH388" s="18"/>
      <c r="AI388" s="18"/>
      <c r="AJ388" s="18"/>
      <c r="AK388" s="18"/>
      <c r="AL388" s="18"/>
      <c r="AM388" s="18"/>
      <c r="AN388" s="18"/>
      <c r="AO388" s="44">
        <v>88000</v>
      </c>
      <c r="AP388" s="44"/>
      <c r="AQ388" s="44"/>
      <c r="AR388" s="44"/>
      <c r="AS388" s="44"/>
      <c r="AT388" s="44">
        <v>93300</v>
      </c>
      <c r="AU388" s="44"/>
      <c r="AV388" s="44"/>
      <c r="AW388" s="44"/>
      <c r="AX388" s="44"/>
      <c r="AY388" s="42" t="s">
        <v>45</v>
      </c>
      <c r="AZ388" s="18">
        <v>70000</v>
      </c>
      <c r="BA388" s="15">
        <f t="shared" si="35"/>
        <v>100</v>
      </c>
    </row>
    <row r="389" spans="1:53" ht="30" customHeight="1" x14ac:dyDescent="0.25">
      <c r="A389" s="6" t="s">
        <v>230</v>
      </c>
      <c r="B389" s="40" t="s">
        <v>18</v>
      </c>
      <c r="C389" s="40" t="s">
        <v>216</v>
      </c>
      <c r="D389" s="40" t="s">
        <v>20</v>
      </c>
      <c r="E389" s="40" t="s">
        <v>229</v>
      </c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 t="s">
        <v>268</v>
      </c>
      <c r="U389" s="41" t="s">
        <v>284</v>
      </c>
      <c r="V389" s="41"/>
      <c r="W389" s="41"/>
      <c r="X389" s="41"/>
      <c r="Y389" s="42" t="s">
        <v>230</v>
      </c>
      <c r="Z389" s="43">
        <v>84573.96</v>
      </c>
      <c r="AA389" s="44"/>
      <c r="AB389" s="44"/>
      <c r="AC389" s="44"/>
      <c r="AD389" s="44"/>
      <c r="AE389" s="18"/>
      <c r="AF389" s="18"/>
      <c r="AG389" s="18"/>
      <c r="AH389" s="18"/>
      <c r="AI389" s="18"/>
      <c r="AJ389" s="18"/>
      <c r="AK389" s="18"/>
      <c r="AL389" s="18"/>
      <c r="AM389" s="18"/>
      <c r="AN389" s="18"/>
      <c r="AO389" s="44">
        <v>95400</v>
      </c>
      <c r="AP389" s="44"/>
      <c r="AQ389" s="44"/>
      <c r="AR389" s="44"/>
      <c r="AS389" s="44"/>
      <c r="AT389" s="44">
        <v>101100</v>
      </c>
      <c r="AU389" s="44"/>
      <c r="AV389" s="44"/>
      <c r="AW389" s="44"/>
      <c r="AX389" s="44"/>
      <c r="AY389" s="42" t="s">
        <v>230</v>
      </c>
      <c r="AZ389" s="18">
        <v>84573.96</v>
      </c>
      <c r="BA389" s="15">
        <f t="shared" si="35"/>
        <v>100</v>
      </c>
    </row>
    <row r="390" spans="1:53" ht="30" customHeight="1" x14ac:dyDescent="0.25">
      <c r="A390" s="6" t="s">
        <v>46</v>
      </c>
      <c r="B390" s="40" t="s">
        <v>18</v>
      </c>
      <c r="C390" s="40" t="s">
        <v>216</v>
      </c>
      <c r="D390" s="40" t="s">
        <v>20</v>
      </c>
      <c r="E390" s="40" t="s">
        <v>229</v>
      </c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 t="s">
        <v>268</v>
      </c>
      <c r="U390" s="41" t="s">
        <v>290</v>
      </c>
      <c r="V390" s="41"/>
      <c r="W390" s="41"/>
      <c r="X390" s="41"/>
      <c r="Y390" s="42" t="s">
        <v>46</v>
      </c>
      <c r="Z390" s="43">
        <v>74864</v>
      </c>
      <c r="AA390" s="44"/>
      <c r="AB390" s="44"/>
      <c r="AC390" s="44"/>
      <c r="AD390" s="44"/>
      <c r="AE390" s="18"/>
      <c r="AF390" s="18"/>
      <c r="AG390" s="18"/>
      <c r="AH390" s="18"/>
      <c r="AI390" s="18"/>
      <c r="AJ390" s="18"/>
      <c r="AK390" s="18"/>
      <c r="AL390" s="18"/>
      <c r="AM390" s="18"/>
      <c r="AN390" s="18"/>
      <c r="AO390" s="44">
        <v>111300</v>
      </c>
      <c r="AP390" s="44"/>
      <c r="AQ390" s="44"/>
      <c r="AR390" s="44"/>
      <c r="AS390" s="44"/>
      <c r="AT390" s="44">
        <v>118000</v>
      </c>
      <c r="AU390" s="44"/>
      <c r="AV390" s="44"/>
      <c r="AW390" s="44"/>
      <c r="AX390" s="44"/>
      <c r="AY390" s="42" t="s">
        <v>46</v>
      </c>
      <c r="AZ390" s="18">
        <v>74864</v>
      </c>
      <c r="BA390" s="15">
        <f t="shared" si="35"/>
        <v>100</v>
      </c>
    </row>
    <row r="391" spans="1:53" ht="19.5" customHeight="1" x14ac:dyDescent="0.25">
      <c r="A391" s="6" t="s">
        <v>47</v>
      </c>
      <c r="B391" s="40" t="s">
        <v>18</v>
      </c>
      <c r="C391" s="40" t="s">
        <v>216</v>
      </c>
      <c r="D391" s="40" t="s">
        <v>20</v>
      </c>
      <c r="E391" s="40" t="s">
        <v>229</v>
      </c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 t="s">
        <v>268</v>
      </c>
      <c r="U391" s="41" t="s">
        <v>280</v>
      </c>
      <c r="V391" s="41"/>
      <c r="W391" s="41"/>
      <c r="X391" s="41"/>
      <c r="Y391" s="42" t="s">
        <v>47</v>
      </c>
      <c r="Z391" s="43">
        <v>254762.04</v>
      </c>
      <c r="AA391" s="44"/>
      <c r="AB391" s="44"/>
      <c r="AC391" s="44"/>
      <c r="AD391" s="44"/>
      <c r="AE391" s="18"/>
      <c r="AF391" s="18"/>
      <c r="AG391" s="18"/>
      <c r="AH391" s="18"/>
      <c r="AI391" s="18"/>
      <c r="AJ391" s="18"/>
      <c r="AK391" s="18"/>
      <c r="AL391" s="18"/>
      <c r="AM391" s="18"/>
      <c r="AN391" s="18"/>
      <c r="AO391" s="44">
        <v>209600</v>
      </c>
      <c r="AP391" s="44"/>
      <c r="AQ391" s="44"/>
      <c r="AR391" s="44"/>
      <c r="AS391" s="44"/>
      <c r="AT391" s="44">
        <v>222200</v>
      </c>
      <c r="AU391" s="44"/>
      <c r="AV391" s="44"/>
      <c r="AW391" s="44"/>
      <c r="AX391" s="44"/>
      <c r="AY391" s="42" t="s">
        <v>47</v>
      </c>
      <c r="AZ391" s="18">
        <v>252442.23999999999</v>
      </c>
      <c r="BA391" s="15">
        <f t="shared" si="35"/>
        <v>99.089424782436183</v>
      </c>
    </row>
    <row r="392" spans="1:53" ht="21.75" customHeight="1" x14ac:dyDescent="0.25">
      <c r="A392" s="6" t="s">
        <v>49</v>
      </c>
      <c r="B392" s="40" t="s">
        <v>18</v>
      </c>
      <c r="C392" s="40" t="s">
        <v>216</v>
      </c>
      <c r="D392" s="40" t="s">
        <v>20</v>
      </c>
      <c r="E392" s="40" t="s">
        <v>229</v>
      </c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 t="s">
        <v>268</v>
      </c>
      <c r="U392" s="41" t="s">
        <v>269</v>
      </c>
      <c r="V392" s="41"/>
      <c r="W392" s="41"/>
      <c r="X392" s="41"/>
      <c r="Y392" s="42" t="s">
        <v>48</v>
      </c>
      <c r="Z392" s="43">
        <v>10000</v>
      </c>
      <c r="AA392" s="44"/>
      <c r="AB392" s="44"/>
      <c r="AC392" s="44"/>
      <c r="AD392" s="44"/>
      <c r="AE392" s="18"/>
      <c r="AF392" s="18"/>
      <c r="AG392" s="18"/>
      <c r="AH392" s="18"/>
      <c r="AI392" s="18"/>
      <c r="AJ392" s="18"/>
      <c r="AK392" s="18"/>
      <c r="AL392" s="18"/>
      <c r="AM392" s="18"/>
      <c r="AN392" s="18"/>
      <c r="AO392" s="44">
        <v>10600</v>
      </c>
      <c r="AP392" s="44"/>
      <c r="AQ392" s="44"/>
      <c r="AR392" s="44"/>
      <c r="AS392" s="44"/>
      <c r="AT392" s="44">
        <v>11200</v>
      </c>
      <c r="AU392" s="44"/>
      <c r="AV392" s="44"/>
      <c r="AW392" s="44"/>
      <c r="AX392" s="44"/>
      <c r="AY392" s="42" t="s">
        <v>48</v>
      </c>
      <c r="AZ392" s="18">
        <v>10000</v>
      </c>
      <c r="BA392" s="15">
        <f t="shared" si="35"/>
        <v>100</v>
      </c>
    </row>
    <row r="393" spans="1:53" ht="30" customHeight="1" x14ac:dyDescent="0.25">
      <c r="A393" s="6" t="s">
        <v>51</v>
      </c>
      <c r="B393" s="40" t="s">
        <v>18</v>
      </c>
      <c r="C393" s="40" t="s">
        <v>216</v>
      </c>
      <c r="D393" s="40" t="s">
        <v>20</v>
      </c>
      <c r="E393" s="40" t="s">
        <v>229</v>
      </c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 t="s">
        <v>268</v>
      </c>
      <c r="U393" s="41" t="s">
        <v>291</v>
      </c>
      <c r="V393" s="41"/>
      <c r="W393" s="41"/>
      <c r="X393" s="41"/>
      <c r="Y393" s="42" t="s">
        <v>51</v>
      </c>
      <c r="Z393" s="43">
        <v>43000</v>
      </c>
      <c r="AA393" s="44"/>
      <c r="AB393" s="44"/>
      <c r="AC393" s="44"/>
      <c r="AD393" s="44"/>
      <c r="AE393" s="18"/>
      <c r="AF393" s="18"/>
      <c r="AG393" s="18"/>
      <c r="AH393" s="18"/>
      <c r="AI393" s="18"/>
      <c r="AJ393" s="18"/>
      <c r="AK393" s="18"/>
      <c r="AL393" s="18"/>
      <c r="AM393" s="18"/>
      <c r="AN393" s="18"/>
      <c r="AO393" s="44">
        <v>31800</v>
      </c>
      <c r="AP393" s="44"/>
      <c r="AQ393" s="44"/>
      <c r="AR393" s="44"/>
      <c r="AS393" s="44"/>
      <c r="AT393" s="44">
        <v>33700</v>
      </c>
      <c r="AU393" s="44"/>
      <c r="AV393" s="44"/>
      <c r="AW393" s="44"/>
      <c r="AX393" s="44"/>
      <c r="AY393" s="42" t="s">
        <v>51</v>
      </c>
      <c r="AZ393" s="18">
        <v>43000</v>
      </c>
      <c r="BA393" s="15">
        <f t="shared" si="35"/>
        <v>99.999999999999986</v>
      </c>
    </row>
    <row r="394" spans="1:53" ht="30" customHeight="1" x14ac:dyDescent="0.25">
      <c r="A394" s="5" t="s">
        <v>231</v>
      </c>
      <c r="B394" s="35" t="s">
        <v>18</v>
      </c>
      <c r="C394" s="35" t="s">
        <v>216</v>
      </c>
      <c r="D394" s="35" t="s">
        <v>20</v>
      </c>
      <c r="E394" s="35" t="s">
        <v>232</v>
      </c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  <c r="U394" s="36"/>
      <c r="V394" s="36"/>
      <c r="W394" s="36"/>
      <c r="X394" s="36"/>
      <c r="Y394" s="37" t="s">
        <v>231</v>
      </c>
      <c r="Z394" s="18">
        <f>SUM(Z395)</f>
        <v>241000</v>
      </c>
      <c r="AA394" s="39"/>
      <c r="AB394" s="39"/>
      <c r="AC394" s="39"/>
      <c r="AD394" s="3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39">
        <v>200000</v>
      </c>
      <c r="AP394" s="39"/>
      <c r="AQ394" s="39"/>
      <c r="AR394" s="39"/>
      <c r="AS394" s="39"/>
      <c r="AT394" s="39">
        <v>200000</v>
      </c>
      <c r="AU394" s="39"/>
      <c r="AV394" s="39"/>
      <c r="AW394" s="39"/>
      <c r="AX394" s="39"/>
      <c r="AY394" s="37" t="s">
        <v>231</v>
      </c>
      <c r="AZ394" s="18">
        <f>SUM(AZ395)</f>
        <v>241000</v>
      </c>
      <c r="BA394" s="15">
        <f t="shared" si="35"/>
        <v>100</v>
      </c>
    </row>
    <row r="395" spans="1:53" ht="30" customHeight="1" x14ac:dyDescent="0.25">
      <c r="A395" s="5" t="s">
        <v>233</v>
      </c>
      <c r="B395" s="35" t="s">
        <v>18</v>
      </c>
      <c r="C395" s="35" t="s">
        <v>216</v>
      </c>
      <c r="D395" s="35" t="s">
        <v>20</v>
      </c>
      <c r="E395" s="35" t="s">
        <v>234</v>
      </c>
      <c r="F395" s="35"/>
      <c r="G395" s="35"/>
      <c r="H395" s="35"/>
      <c r="I395" s="35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  <c r="U395" s="36"/>
      <c r="V395" s="36"/>
      <c r="W395" s="36"/>
      <c r="X395" s="36"/>
      <c r="Y395" s="37" t="s">
        <v>233</v>
      </c>
      <c r="Z395" s="18">
        <f>SUM(Z396)</f>
        <v>241000</v>
      </c>
      <c r="AA395" s="39"/>
      <c r="AB395" s="39"/>
      <c r="AC395" s="39"/>
      <c r="AD395" s="3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39">
        <v>200000</v>
      </c>
      <c r="AP395" s="39"/>
      <c r="AQ395" s="39"/>
      <c r="AR395" s="39"/>
      <c r="AS395" s="39"/>
      <c r="AT395" s="39">
        <v>200000</v>
      </c>
      <c r="AU395" s="39"/>
      <c r="AV395" s="39"/>
      <c r="AW395" s="39"/>
      <c r="AX395" s="39"/>
      <c r="AY395" s="37" t="s">
        <v>233</v>
      </c>
      <c r="AZ395" s="18">
        <f>SUM(AZ396)</f>
        <v>241000</v>
      </c>
      <c r="BA395" s="15">
        <f t="shared" si="35"/>
        <v>100</v>
      </c>
    </row>
    <row r="396" spans="1:53" ht="30" customHeight="1" x14ac:dyDescent="0.25">
      <c r="A396" s="6" t="s">
        <v>40</v>
      </c>
      <c r="B396" s="40" t="s">
        <v>18</v>
      </c>
      <c r="C396" s="40" t="s">
        <v>216</v>
      </c>
      <c r="D396" s="40" t="s">
        <v>20</v>
      </c>
      <c r="E396" s="40" t="s">
        <v>234</v>
      </c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 t="s">
        <v>41</v>
      </c>
      <c r="U396" s="41"/>
      <c r="V396" s="41"/>
      <c r="W396" s="41"/>
      <c r="X396" s="41"/>
      <c r="Y396" s="42" t="s">
        <v>40</v>
      </c>
      <c r="Z396" s="18">
        <f>SUM(Z397)</f>
        <v>241000</v>
      </c>
      <c r="AA396" s="44"/>
      <c r="AB396" s="44"/>
      <c r="AC396" s="44"/>
      <c r="AD396" s="44"/>
      <c r="AE396" s="18"/>
      <c r="AF396" s="18"/>
      <c r="AG396" s="18"/>
      <c r="AH396" s="18"/>
      <c r="AI396" s="18"/>
      <c r="AJ396" s="18"/>
      <c r="AK396" s="18"/>
      <c r="AL396" s="18"/>
      <c r="AM396" s="18"/>
      <c r="AN396" s="18"/>
      <c r="AO396" s="44">
        <v>200000</v>
      </c>
      <c r="AP396" s="44"/>
      <c r="AQ396" s="44"/>
      <c r="AR396" s="44"/>
      <c r="AS396" s="44"/>
      <c r="AT396" s="44">
        <v>200000</v>
      </c>
      <c r="AU396" s="44"/>
      <c r="AV396" s="44"/>
      <c r="AW396" s="44"/>
      <c r="AX396" s="44"/>
      <c r="AY396" s="42" t="s">
        <v>40</v>
      </c>
      <c r="AZ396" s="18">
        <f>SUM(AZ397)</f>
        <v>241000</v>
      </c>
      <c r="BA396" s="15">
        <f t="shared" si="35"/>
        <v>100</v>
      </c>
    </row>
    <row r="397" spans="1:53" ht="30" customHeight="1" x14ac:dyDescent="0.25">
      <c r="A397" s="6" t="s">
        <v>42</v>
      </c>
      <c r="B397" s="40" t="s">
        <v>18</v>
      </c>
      <c r="C397" s="40" t="s">
        <v>216</v>
      </c>
      <c r="D397" s="40" t="s">
        <v>20</v>
      </c>
      <c r="E397" s="40" t="s">
        <v>234</v>
      </c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 t="s">
        <v>43</v>
      </c>
      <c r="U397" s="41"/>
      <c r="V397" s="41"/>
      <c r="W397" s="41"/>
      <c r="X397" s="41"/>
      <c r="Y397" s="42" t="s">
        <v>42</v>
      </c>
      <c r="Z397" s="18">
        <f>SUM(Z398,Z399)</f>
        <v>241000</v>
      </c>
      <c r="AA397" s="44"/>
      <c r="AB397" s="44"/>
      <c r="AC397" s="44"/>
      <c r="AD397" s="44"/>
      <c r="AE397" s="18"/>
      <c r="AF397" s="18"/>
      <c r="AG397" s="18"/>
      <c r="AH397" s="18"/>
      <c r="AI397" s="18"/>
      <c r="AJ397" s="18"/>
      <c r="AK397" s="18"/>
      <c r="AL397" s="18"/>
      <c r="AM397" s="18"/>
      <c r="AN397" s="18"/>
      <c r="AO397" s="44">
        <v>200000</v>
      </c>
      <c r="AP397" s="44"/>
      <c r="AQ397" s="44"/>
      <c r="AR397" s="44"/>
      <c r="AS397" s="44"/>
      <c r="AT397" s="44">
        <v>200000</v>
      </c>
      <c r="AU397" s="44"/>
      <c r="AV397" s="44"/>
      <c r="AW397" s="44"/>
      <c r="AX397" s="44"/>
      <c r="AY397" s="42" t="s">
        <v>42</v>
      </c>
      <c r="AZ397" s="18">
        <f>SUM(AZ398,AZ399)</f>
        <v>241000</v>
      </c>
      <c r="BA397" s="15">
        <f t="shared" si="35"/>
        <v>100</v>
      </c>
    </row>
    <row r="398" spans="1:53" ht="23.25" customHeight="1" x14ac:dyDescent="0.25">
      <c r="A398" s="6" t="s">
        <v>49</v>
      </c>
      <c r="B398" s="40" t="s">
        <v>18</v>
      </c>
      <c r="C398" s="40" t="s">
        <v>216</v>
      </c>
      <c r="D398" s="40" t="s">
        <v>20</v>
      </c>
      <c r="E398" s="40" t="s">
        <v>234</v>
      </c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 t="s">
        <v>268</v>
      </c>
      <c r="U398" s="41" t="s">
        <v>269</v>
      </c>
      <c r="V398" s="41"/>
      <c r="W398" s="41"/>
      <c r="X398" s="41"/>
      <c r="Y398" s="42" t="s">
        <v>48</v>
      </c>
      <c r="Z398" s="43">
        <v>191000</v>
      </c>
      <c r="AA398" s="44"/>
      <c r="AB398" s="44"/>
      <c r="AC398" s="44"/>
      <c r="AD398" s="44"/>
      <c r="AE398" s="18"/>
      <c r="AF398" s="18"/>
      <c r="AG398" s="18"/>
      <c r="AH398" s="18"/>
      <c r="AI398" s="18"/>
      <c r="AJ398" s="18"/>
      <c r="AK398" s="18"/>
      <c r="AL398" s="18"/>
      <c r="AM398" s="18"/>
      <c r="AN398" s="18"/>
      <c r="AO398" s="44">
        <v>150000</v>
      </c>
      <c r="AP398" s="44"/>
      <c r="AQ398" s="44"/>
      <c r="AR398" s="44"/>
      <c r="AS398" s="44"/>
      <c r="AT398" s="44">
        <v>150000</v>
      </c>
      <c r="AU398" s="44"/>
      <c r="AV398" s="44"/>
      <c r="AW398" s="44"/>
      <c r="AX398" s="44"/>
      <c r="AY398" s="42" t="s">
        <v>48</v>
      </c>
      <c r="AZ398" s="18">
        <v>191000</v>
      </c>
      <c r="BA398" s="15">
        <f t="shared" ref="BA398:BA414" si="45">PRODUCT(AZ398,1/Z398,100)</f>
        <v>99.999999999999986</v>
      </c>
    </row>
    <row r="399" spans="1:53" ht="30" customHeight="1" x14ac:dyDescent="0.25">
      <c r="A399" s="6" t="s">
        <v>51</v>
      </c>
      <c r="B399" s="40" t="s">
        <v>18</v>
      </c>
      <c r="C399" s="40" t="s">
        <v>216</v>
      </c>
      <c r="D399" s="40" t="s">
        <v>20</v>
      </c>
      <c r="E399" s="40" t="s">
        <v>234</v>
      </c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 t="s">
        <v>268</v>
      </c>
      <c r="U399" s="41" t="s">
        <v>291</v>
      </c>
      <c r="V399" s="41"/>
      <c r="W399" s="41"/>
      <c r="X399" s="41"/>
      <c r="Y399" s="42" t="s">
        <v>51</v>
      </c>
      <c r="Z399" s="43">
        <v>50000</v>
      </c>
      <c r="AA399" s="44"/>
      <c r="AB399" s="44"/>
      <c r="AC399" s="44"/>
      <c r="AD399" s="44"/>
      <c r="AE399" s="18"/>
      <c r="AF399" s="18"/>
      <c r="AG399" s="18"/>
      <c r="AH399" s="18"/>
      <c r="AI399" s="18"/>
      <c r="AJ399" s="18"/>
      <c r="AK399" s="18"/>
      <c r="AL399" s="18"/>
      <c r="AM399" s="18"/>
      <c r="AN399" s="18"/>
      <c r="AO399" s="44">
        <v>50000</v>
      </c>
      <c r="AP399" s="44"/>
      <c r="AQ399" s="44"/>
      <c r="AR399" s="44"/>
      <c r="AS399" s="44"/>
      <c r="AT399" s="44">
        <v>50000</v>
      </c>
      <c r="AU399" s="44"/>
      <c r="AV399" s="44"/>
      <c r="AW399" s="44"/>
      <c r="AX399" s="44"/>
      <c r="AY399" s="42" t="s">
        <v>51</v>
      </c>
      <c r="AZ399" s="19">
        <v>50000</v>
      </c>
      <c r="BA399" s="15">
        <f t="shared" si="45"/>
        <v>100</v>
      </c>
    </row>
    <row r="400" spans="1:53" ht="30" customHeight="1" x14ac:dyDescent="0.25">
      <c r="A400" s="5" t="s">
        <v>235</v>
      </c>
      <c r="B400" s="35" t="s">
        <v>18</v>
      </c>
      <c r="C400" s="35" t="s">
        <v>216</v>
      </c>
      <c r="D400" s="35" t="s">
        <v>20</v>
      </c>
      <c r="E400" s="35" t="s">
        <v>236</v>
      </c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T400" s="35"/>
      <c r="U400" s="36"/>
      <c r="V400" s="36"/>
      <c r="W400" s="36"/>
      <c r="X400" s="36"/>
      <c r="Y400" s="37" t="s">
        <v>235</v>
      </c>
      <c r="Z400" s="19">
        <f>SUM(Z401)</f>
        <v>1679800</v>
      </c>
      <c r="AA400" s="39"/>
      <c r="AB400" s="39">
        <v>781500</v>
      </c>
      <c r="AC400" s="39"/>
      <c r="AD400" s="3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39"/>
      <c r="AP400" s="39"/>
      <c r="AQ400" s="39"/>
      <c r="AR400" s="39"/>
      <c r="AS400" s="39"/>
      <c r="AT400" s="39"/>
      <c r="AU400" s="39"/>
      <c r="AV400" s="39"/>
      <c r="AW400" s="39"/>
      <c r="AX400" s="39"/>
      <c r="AY400" s="37" t="s">
        <v>235</v>
      </c>
      <c r="AZ400" s="19">
        <f>SUM(AZ401)</f>
        <v>1600798.98</v>
      </c>
      <c r="BA400" s="15">
        <f t="shared" si="45"/>
        <v>95.296998452196675</v>
      </c>
    </row>
    <row r="401" spans="1:53" ht="30" customHeight="1" x14ac:dyDescent="0.25">
      <c r="A401" s="5" t="s">
        <v>237</v>
      </c>
      <c r="B401" s="35" t="s">
        <v>18</v>
      </c>
      <c r="C401" s="35" t="s">
        <v>216</v>
      </c>
      <c r="D401" s="35" t="s">
        <v>20</v>
      </c>
      <c r="E401" s="35" t="s">
        <v>238</v>
      </c>
      <c r="F401" s="35"/>
      <c r="G401" s="35"/>
      <c r="H401" s="35"/>
      <c r="I401" s="35"/>
      <c r="J401" s="35"/>
      <c r="K401" s="35"/>
      <c r="L401" s="35"/>
      <c r="M401" s="35"/>
      <c r="N401" s="35"/>
      <c r="O401" s="35"/>
      <c r="P401" s="35"/>
      <c r="Q401" s="35"/>
      <c r="R401" s="35"/>
      <c r="S401" s="35"/>
      <c r="T401" s="35"/>
      <c r="U401" s="36"/>
      <c r="V401" s="36"/>
      <c r="W401" s="36"/>
      <c r="X401" s="36"/>
      <c r="Y401" s="37" t="s">
        <v>237</v>
      </c>
      <c r="Z401" s="19">
        <f>SUM(Z402)</f>
        <v>1679800</v>
      </c>
      <c r="AA401" s="39"/>
      <c r="AB401" s="39">
        <v>781500</v>
      </c>
      <c r="AC401" s="39"/>
      <c r="AD401" s="3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39"/>
      <c r="AP401" s="39"/>
      <c r="AQ401" s="39"/>
      <c r="AR401" s="39"/>
      <c r="AS401" s="39"/>
      <c r="AT401" s="39"/>
      <c r="AU401" s="39"/>
      <c r="AV401" s="39"/>
      <c r="AW401" s="39"/>
      <c r="AX401" s="39"/>
      <c r="AY401" s="37" t="s">
        <v>237</v>
      </c>
      <c r="AZ401" s="19">
        <f>SUM(AZ402)</f>
        <v>1600798.98</v>
      </c>
      <c r="BA401" s="15">
        <f t="shared" si="45"/>
        <v>95.296998452196675</v>
      </c>
    </row>
    <row r="402" spans="1:53" ht="105" customHeight="1" x14ac:dyDescent="0.25">
      <c r="A402" s="6" t="s">
        <v>30</v>
      </c>
      <c r="B402" s="40" t="s">
        <v>18</v>
      </c>
      <c r="C402" s="40" t="s">
        <v>216</v>
      </c>
      <c r="D402" s="40" t="s">
        <v>20</v>
      </c>
      <c r="E402" s="40" t="s">
        <v>238</v>
      </c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 t="s">
        <v>31</v>
      </c>
      <c r="U402" s="41"/>
      <c r="V402" s="41"/>
      <c r="W402" s="41"/>
      <c r="X402" s="41"/>
      <c r="Y402" s="42" t="s">
        <v>30</v>
      </c>
      <c r="Z402" s="19">
        <f>SUM(Z403)</f>
        <v>1679800</v>
      </c>
      <c r="AA402" s="44"/>
      <c r="AB402" s="44">
        <v>781500</v>
      </c>
      <c r="AC402" s="44"/>
      <c r="AD402" s="44"/>
      <c r="AE402" s="18"/>
      <c r="AF402" s="18"/>
      <c r="AG402" s="18"/>
      <c r="AH402" s="18"/>
      <c r="AI402" s="18"/>
      <c r="AJ402" s="18"/>
      <c r="AK402" s="18"/>
      <c r="AL402" s="18"/>
      <c r="AM402" s="18"/>
      <c r="AN402" s="18"/>
      <c r="AO402" s="44"/>
      <c r="AP402" s="44"/>
      <c r="AQ402" s="44"/>
      <c r="AR402" s="44"/>
      <c r="AS402" s="44"/>
      <c r="AT402" s="44"/>
      <c r="AU402" s="44"/>
      <c r="AV402" s="44"/>
      <c r="AW402" s="44"/>
      <c r="AX402" s="44"/>
      <c r="AY402" s="42" t="s">
        <v>30</v>
      </c>
      <c r="AZ402" s="19">
        <f>SUM(AZ403)</f>
        <v>1600798.98</v>
      </c>
      <c r="BA402" s="15">
        <f t="shared" si="45"/>
        <v>95.296998452196675</v>
      </c>
    </row>
    <row r="403" spans="1:53" ht="32.25" customHeight="1" x14ac:dyDescent="0.25">
      <c r="A403" s="6" t="s">
        <v>224</v>
      </c>
      <c r="B403" s="40" t="s">
        <v>18</v>
      </c>
      <c r="C403" s="40" t="s">
        <v>216</v>
      </c>
      <c r="D403" s="40" t="s">
        <v>20</v>
      </c>
      <c r="E403" s="40" t="s">
        <v>238</v>
      </c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 t="s">
        <v>225</v>
      </c>
      <c r="U403" s="41"/>
      <c r="V403" s="41"/>
      <c r="W403" s="41"/>
      <c r="X403" s="41"/>
      <c r="Y403" s="42" t="s">
        <v>224</v>
      </c>
      <c r="Z403" s="19">
        <f>SUM(Z404:Z409)</f>
        <v>1679800</v>
      </c>
      <c r="AA403" s="44"/>
      <c r="AB403" s="44">
        <v>781500</v>
      </c>
      <c r="AC403" s="44"/>
      <c r="AD403" s="44"/>
      <c r="AE403" s="18"/>
      <c r="AF403" s="18"/>
      <c r="AG403" s="18"/>
      <c r="AH403" s="18"/>
      <c r="AI403" s="18"/>
      <c r="AJ403" s="18"/>
      <c r="AK403" s="18"/>
      <c r="AL403" s="18"/>
      <c r="AM403" s="18"/>
      <c r="AN403" s="18"/>
      <c r="AO403" s="44"/>
      <c r="AP403" s="44"/>
      <c r="AQ403" s="44"/>
      <c r="AR403" s="44"/>
      <c r="AS403" s="44"/>
      <c r="AT403" s="44"/>
      <c r="AU403" s="44"/>
      <c r="AV403" s="44"/>
      <c r="AW403" s="44"/>
      <c r="AX403" s="44"/>
      <c r="AY403" s="42" t="s">
        <v>224</v>
      </c>
      <c r="AZ403" s="19">
        <f>SUM(AZ404:AZ409)</f>
        <v>1600798.98</v>
      </c>
      <c r="BA403" s="15">
        <f t="shared" si="45"/>
        <v>95.296998452196675</v>
      </c>
    </row>
    <row r="404" spans="1:53" ht="27" customHeight="1" x14ac:dyDescent="0.25">
      <c r="A404" s="6" t="s">
        <v>313</v>
      </c>
      <c r="B404" s="40" t="s">
        <v>18</v>
      </c>
      <c r="C404" s="40" t="s">
        <v>216</v>
      </c>
      <c r="D404" s="40" t="s">
        <v>20</v>
      </c>
      <c r="E404" s="40" t="s">
        <v>238</v>
      </c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 t="s">
        <v>282</v>
      </c>
      <c r="U404" s="41" t="s">
        <v>286</v>
      </c>
      <c r="V404" s="41"/>
      <c r="W404" s="41"/>
      <c r="X404" s="41"/>
      <c r="Y404" s="42" t="s">
        <v>34</v>
      </c>
      <c r="Z404" s="43">
        <v>645084</v>
      </c>
      <c r="AA404" s="44"/>
      <c r="AB404" s="44">
        <v>600230</v>
      </c>
      <c r="AC404" s="44"/>
      <c r="AD404" s="44"/>
      <c r="AE404" s="18"/>
      <c r="AF404" s="18"/>
      <c r="AG404" s="18"/>
      <c r="AH404" s="18"/>
      <c r="AI404" s="18"/>
      <c r="AJ404" s="18"/>
      <c r="AK404" s="18"/>
      <c r="AL404" s="18"/>
      <c r="AM404" s="18"/>
      <c r="AN404" s="18"/>
      <c r="AO404" s="44"/>
      <c r="AP404" s="44"/>
      <c r="AQ404" s="44"/>
      <c r="AR404" s="44"/>
      <c r="AS404" s="44"/>
      <c r="AT404" s="44"/>
      <c r="AU404" s="44"/>
      <c r="AV404" s="44"/>
      <c r="AW404" s="44"/>
      <c r="AX404" s="44"/>
      <c r="AY404" s="42" t="s">
        <v>34</v>
      </c>
      <c r="AZ404" s="18">
        <v>586440</v>
      </c>
      <c r="BA404" s="15">
        <f t="shared" ref="BA404:BA405" si="46">PRODUCT(AZ404,1/Z404,100)</f>
        <v>90.909090909090921</v>
      </c>
    </row>
    <row r="405" spans="1:53" ht="21" customHeight="1" x14ac:dyDescent="0.25">
      <c r="A405" s="6" t="s">
        <v>311</v>
      </c>
      <c r="B405" s="40" t="s">
        <v>18</v>
      </c>
      <c r="C405" s="40" t="s">
        <v>216</v>
      </c>
      <c r="D405" s="40" t="s">
        <v>20</v>
      </c>
      <c r="E405" s="40" t="s">
        <v>238</v>
      </c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 t="s">
        <v>282</v>
      </c>
      <c r="U405" s="41" t="s">
        <v>286</v>
      </c>
      <c r="V405" s="41"/>
      <c r="W405" s="41"/>
      <c r="X405" s="41"/>
      <c r="Y405" s="42" t="s">
        <v>34</v>
      </c>
      <c r="Z405" s="43">
        <v>55753.52</v>
      </c>
      <c r="AA405" s="44"/>
      <c r="AB405" s="44">
        <v>600230</v>
      </c>
      <c r="AC405" s="44"/>
      <c r="AD405" s="44"/>
      <c r="AE405" s="18"/>
      <c r="AF405" s="18"/>
      <c r="AG405" s="18"/>
      <c r="AH405" s="18"/>
      <c r="AI405" s="18"/>
      <c r="AJ405" s="18"/>
      <c r="AK405" s="18"/>
      <c r="AL405" s="18"/>
      <c r="AM405" s="18"/>
      <c r="AN405" s="18"/>
      <c r="AO405" s="44"/>
      <c r="AP405" s="44"/>
      <c r="AQ405" s="44"/>
      <c r="AR405" s="44"/>
      <c r="AS405" s="44"/>
      <c r="AT405" s="44"/>
      <c r="AU405" s="44"/>
      <c r="AV405" s="44"/>
      <c r="AW405" s="44"/>
      <c r="AX405" s="44"/>
      <c r="AY405" s="42" t="s">
        <v>34</v>
      </c>
      <c r="AZ405" s="18">
        <v>55753.52</v>
      </c>
      <c r="BA405" s="15">
        <f t="shared" si="46"/>
        <v>100</v>
      </c>
    </row>
    <row r="406" spans="1:53" ht="21.75" customHeight="1" x14ac:dyDescent="0.25">
      <c r="A406" s="6" t="s">
        <v>314</v>
      </c>
      <c r="B406" s="40" t="s">
        <v>18</v>
      </c>
      <c r="C406" s="40" t="s">
        <v>216</v>
      </c>
      <c r="D406" s="40" t="s">
        <v>20</v>
      </c>
      <c r="E406" s="40" t="s">
        <v>238</v>
      </c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 t="s">
        <v>282</v>
      </c>
      <c r="U406" s="41" t="s">
        <v>286</v>
      </c>
      <c r="V406" s="41"/>
      <c r="W406" s="41"/>
      <c r="X406" s="41"/>
      <c r="Y406" s="42" t="s">
        <v>34</v>
      </c>
      <c r="Z406" s="43">
        <v>586690</v>
      </c>
      <c r="AA406" s="44"/>
      <c r="AB406" s="44">
        <v>600230</v>
      </c>
      <c r="AC406" s="44"/>
      <c r="AD406" s="44"/>
      <c r="AE406" s="18"/>
      <c r="AF406" s="18"/>
      <c r="AG406" s="18"/>
      <c r="AH406" s="18"/>
      <c r="AI406" s="18"/>
      <c r="AJ406" s="18"/>
      <c r="AK406" s="18"/>
      <c r="AL406" s="18"/>
      <c r="AM406" s="18"/>
      <c r="AN406" s="18"/>
      <c r="AO406" s="44"/>
      <c r="AP406" s="44"/>
      <c r="AQ406" s="44"/>
      <c r="AR406" s="44"/>
      <c r="AS406" s="44"/>
      <c r="AT406" s="44"/>
      <c r="AU406" s="44"/>
      <c r="AV406" s="44"/>
      <c r="AW406" s="44"/>
      <c r="AX406" s="44"/>
      <c r="AY406" s="42" t="s">
        <v>34</v>
      </c>
      <c r="AZ406" s="18">
        <v>586690</v>
      </c>
      <c r="BA406" s="15">
        <f t="shared" si="45"/>
        <v>100</v>
      </c>
    </row>
    <row r="407" spans="1:53" ht="28.5" customHeight="1" x14ac:dyDescent="0.25">
      <c r="A407" s="6" t="s">
        <v>315</v>
      </c>
      <c r="B407" s="40" t="s">
        <v>18</v>
      </c>
      <c r="C407" s="40" t="s">
        <v>216</v>
      </c>
      <c r="D407" s="40" t="s">
        <v>20</v>
      </c>
      <c r="E407" s="40" t="s">
        <v>238</v>
      </c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 t="s">
        <v>283</v>
      </c>
      <c r="U407" s="41" t="s">
        <v>287</v>
      </c>
      <c r="V407" s="41"/>
      <c r="W407" s="41"/>
      <c r="X407" s="41"/>
      <c r="Y407" s="42" t="s">
        <v>35</v>
      </c>
      <c r="Z407" s="43">
        <v>194816</v>
      </c>
      <c r="AA407" s="44"/>
      <c r="AB407" s="44">
        <v>181270</v>
      </c>
      <c r="AC407" s="44"/>
      <c r="AD407" s="44"/>
      <c r="AE407" s="18"/>
      <c r="AF407" s="18"/>
      <c r="AG407" s="18"/>
      <c r="AH407" s="18"/>
      <c r="AI407" s="18"/>
      <c r="AJ407" s="18"/>
      <c r="AK407" s="18"/>
      <c r="AL407" s="18"/>
      <c r="AM407" s="18"/>
      <c r="AN407" s="18"/>
      <c r="AO407" s="44"/>
      <c r="AP407" s="44"/>
      <c r="AQ407" s="44"/>
      <c r="AR407" s="44"/>
      <c r="AS407" s="44"/>
      <c r="AT407" s="44"/>
      <c r="AU407" s="44"/>
      <c r="AV407" s="44"/>
      <c r="AW407" s="44"/>
      <c r="AX407" s="44"/>
      <c r="AY407" s="42" t="s">
        <v>35</v>
      </c>
      <c r="AZ407" s="18">
        <v>177105.46</v>
      </c>
      <c r="BA407" s="15">
        <f t="shared" ref="BA407:BA408" si="47">PRODUCT(AZ407,1/Z407,100)</f>
        <v>90.9090937089356</v>
      </c>
    </row>
    <row r="408" spans="1:53" ht="34.5" customHeight="1" x14ac:dyDescent="0.25">
      <c r="A408" s="6" t="s">
        <v>310</v>
      </c>
      <c r="B408" s="40" t="s">
        <v>18</v>
      </c>
      <c r="C408" s="40" t="s">
        <v>216</v>
      </c>
      <c r="D408" s="40" t="s">
        <v>20</v>
      </c>
      <c r="E408" s="40" t="s">
        <v>238</v>
      </c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 t="s">
        <v>283</v>
      </c>
      <c r="U408" s="41" t="s">
        <v>287</v>
      </c>
      <c r="V408" s="41"/>
      <c r="W408" s="41"/>
      <c r="X408" s="41"/>
      <c r="Y408" s="42" t="s">
        <v>35</v>
      </c>
      <c r="Z408" s="43">
        <v>2646.48</v>
      </c>
      <c r="AA408" s="44"/>
      <c r="AB408" s="44">
        <v>181270</v>
      </c>
      <c r="AC408" s="44"/>
      <c r="AD408" s="44"/>
      <c r="AE408" s="18"/>
      <c r="AF408" s="18"/>
      <c r="AG408" s="18"/>
      <c r="AH408" s="18"/>
      <c r="AI408" s="18"/>
      <c r="AJ408" s="18"/>
      <c r="AK408" s="18"/>
      <c r="AL408" s="18"/>
      <c r="AM408" s="18"/>
      <c r="AN408" s="18"/>
      <c r="AO408" s="44"/>
      <c r="AP408" s="44"/>
      <c r="AQ408" s="44"/>
      <c r="AR408" s="44"/>
      <c r="AS408" s="44"/>
      <c r="AT408" s="44"/>
      <c r="AU408" s="44"/>
      <c r="AV408" s="44"/>
      <c r="AW408" s="44"/>
      <c r="AX408" s="44"/>
      <c r="AY408" s="42" t="s">
        <v>35</v>
      </c>
      <c r="AZ408" s="18">
        <v>2646.48</v>
      </c>
      <c r="BA408" s="15">
        <f t="shared" si="47"/>
        <v>100</v>
      </c>
    </row>
    <row r="409" spans="1:53" ht="35.25" customHeight="1" x14ac:dyDescent="0.25">
      <c r="A409" s="6" t="s">
        <v>316</v>
      </c>
      <c r="B409" s="40" t="s">
        <v>18</v>
      </c>
      <c r="C409" s="40" t="s">
        <v>216</v>
      </c>
      <c r="D409" s="40" t="s">
        <v>20</v>
      </c>
      <c r="E409" s="40" t="s">
        <v>238</v>
      </c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 t="s">
        <v>283</v>
      </c>
      <c r="U409" s="41" t="s">
        <v>287</v>
      </c>
      <c r="V409" s="41"/>
      <c r="W409" s="41"/>
      <c r="X409" s="41"/>
      <c r="Y409" s="42" t="s">
        <v>35</v>
      </c>
      <c r="Z409" s="43">
        <v>194810</v>
      </c>
      <c r="AA409" s="44"/>
      <c r="AB409" s="44">
        <v>181270</v>
      </c>
      <c r="AC409" s="44"/>
      <c r="AD409" s="44"/>
      <c r="AE409" s="18"/>
      <c r="AF409" s="18"/>
      <c r="AG409" s="18"/>
      <c r="AH409" s="18"/>
      <c r="AI409" s="18"/>
      <c r="AJ409" s="18"/>
      <c r="AK409" s="18"/>
      <c r="AL409" s="18"/>
      <c r="AM409" s="18"/>
      <c r="AN409" s="18"/>
      <c r="AO409" s="44"/>
      <c r="AP409" s="44"/>
      <c r="AQ409" s="44"/>
      <c r="AR409" s="44"/>
      <c r="AS409" s="44"/>
      <c r="AT409" s="44"/>
      <c r="AU409" s="44"/>
      <c r="AV409" s="44"/>
      <c r="AW409" s="44"/>
      <c r="AX409" s="44"/>
      <c r="AY409" s="42" t="s">
        <v>35</v>
      </c>
      <c r="AZ409" s="18">
        <v>192163.52</v>
      </c>
      <c r="BA409" s="15">
        <f t="shared" si="45"/>
        <v>98.6415071094913</v>
      </c>
    </row>
    <row r="410" spans="1:53" ht="49.5" customHeight="1" x14ac:dyDescent="0.25">
      <c r="A410" s="5" t="s">
        <v>239</v>
      </c>
      <c r="B410" s="35" t="s">
        <v>18</v>
      </c>
      <c r="C410" s="35" t="s">
        <v>216</v>
      </c>
      <c r="D410" s="35" t="s">
        <v>20</v>
      </c>
      <c r="E410" s="35" t="s">
        <v>240</v>
      </c>
      <c r="F410" s="35"/>
      <c r="G410" s="35"/>
      <c r="H410" s="35"/>
      <c r="I410" s="35"/>
      <c r="J410" s="35"/>
      <c r="K410" s="35"/>
      <c r="L410" s="35"/>
      <c r="M410" s="35"/>
      <c r="N410" s="35"/>
      <c r="O410" s="35"/>
      <c r="P410" s="35"/>
      <c r="Q410" s="35"/>
      <c r="R410" s="35"/>
      <c r="S410" s="35"/>
      <c r="T410" s="35"/>
      <c r="U410" s="36"/>
      <c r="V410" s="36"/>
      <c r="W410" s="36"/>
      <c r="X410" s="36"/>
      <c r="Y410" s="37" t="s">
        <v>239</v>
      </c>
      <c r="Z410" s="18">
        <f>SUM(Z411)</f>
        <v>1100000</v>
      </c>
      <c r="AA410" s="39"/>
      <c r="AB410" s="39"/>
      <c r="AC410" s="39"/>
      <c r="AD410" s="3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39"/>
      <c r="AP410" s="39"/>
      <c r="AQ410" s="39"/>
      <c r="AR410" s="39"/>
      <c r="AS410" s="39"/>
      <c r="AT410" s="39"/>
      <c r="AU410" s="39"/>
      <c r="AV410" s="39"/>
      <c r="AW410" s="39"/>
      <c r="AX410" s="39"/>
      <c r="AY410" s="37" t="s">
        <v>239</v>
      </c>
      <c r="AZ410" s="18">
        <f>SUM(AZ411)</f>
        <v>1100000</v>
      </c>
      <c r="BA410" s="15">
        <f t="shared" si="45"/>
        <v>99.999999999999986</v>
      </c>
    </row>
    <row r="411" spans="1:53" ht="87" customHeight="1" x14ac:dyDescent="0.25">
      <c r="A411" s="5" t="s">
        <v>200</v>
      </c>
      <c r="B411" s="35" t="s">
        <v>18</v>
      </c>
      <c r="C411" s="35" t="s">
        <v>216</v>
      </c>
      <c r="D411" s="35" t="s">
        <v>20</v>
      </c>
      <c r="E411" s="35" t="s">
        <v>241</v>
      </c>
      <c r="F411" s="35"/>
      <c r="G411" s="35"/>
      <c r="H411" s="35"/>
      <c r="I411" s="35"/>
      <c r="J411" s="35"/>
      <c r="K411" s="35"/>
      <c r="L411" s="35"/>
      <c r="M411" s="35"/>
      <c r="N411" s="35"/>
      <c r="O411" s="35"/>
      <c r="P411" s="35"/>
      <c r="Q411" s="35"/>
      <c r="R411" s="35"/>
      <c r="S411" s="35"/>
      <c r="T411" s="35"/>
      <c r="U411" s="36"/>
      <c r="V411" s="36"/>
      <c r="W411" s="36"/>
      <c r="X411" s="36"/>
      <c r="Y411" s="37" t="s">
        <v>200</v>
      </c>
      <c r="Z411" s="18">
        <f>SUM(Z412)</f>
        <v>1100000</v>
      </c>
      <c r="AA411" s="39"/>
      <c r="AB411" s="39"/>
      <c r="AC411" s="39"/>
      <c r="AD411" s="3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39"/>
      <c r="AP411" s="39"/>
      <c r="AQ411" s="39"/>
      <c r="AR411" s="39"/>
      <c r="AS411" s="39"/>
      <c r="AT411" s="39"/>
      <c r="AU411" s="39"/>
      <c r="AV411" s="39"/>
      <c r="AW411" s="39"/>
      <c r="AX411" s="39"/>
      <c r="AY411" s="37" t="s">
        <v>200</v>
      </c>
      <c r="AZ411" s="18">
        <f>SUM(AZ412)</f>
        <v>1100000</v>
      </c>
      <c r="BA411" s="15">
        <f t="shared" si="45"/>
        <v>99.999999999999986</v>
      </c>
    </row>
    <row r="412" spans="1:53" ht="50.25" customHeight="1" x14ac:dyDescent="0.25">
      <c r="A412" s="6" t="s">
        <v>40</v>
      </c>
      <c r="B412" s="40" t="s">
        <v>18</v>
      </c>
      <c r="C412" s="40" t="s">
        <v>216</v>
      </c>
      <c r="D412" s="40" t="s">
        <v>20</v>
      </c>
      <c r="E412" s="40" t="s">
        <v>241</v>
      </c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 t="s">
        <v>41</v>
      </c>
      <c r="U412" s="41"/>
      <c r="V412" s="41"/>
      <c r="W412" s="41"/>
      <c r="X412" s="41"/>
      <c r="Y412" s="42" t="s">
        <v>40</v>
      </c>
      <c r="Z412" s="18">
        <f>SUM(Z413)</f>
        <v>1100000</v>
      </c>
      <c r="AA412" s="44"/>
      <c r="AB412" s="44"/>
      <c r="AC412" s="44"/>
      <c r="AD412" s="44"/>
      <c r="AE412" s="18"/>
      <c r="AF412" s="18"/>
      <c r="AG412" s="18"/>
      <c r="AH412" s="18"/>
      <c r="AI412" s="18"/>
      <c r="AJ412" s="18"/>
      <c r="AK412" s="18"/>
      <c r="AL412" s="18"/>
      <c r="AM412" s="18"/>
      <c r="AN412" s="18"/>
      <c r="AO412" s="44"/>
      <c r="AP412" s="44"/>
      <c r="AQ412" s="44"/>
      <c r="AR412" s="44"/>
      <c r="AS412" s="44"/>
      <c r="AT412" s="44"/>
      <c r="AU412" s="44"/>
      <c r="AV412" s="44"/>
      <c r="AW412" s="44"/>
      <c r="AX412" s="44"/>
      <c r="AY412" s="42" t="s">
        <v>40</v>
      </c>
      <c r="AZ412" s="18">
        <f>SUM(AZ413)</f>
        <v>1100000</v>
      </c>
      <c r="BA412" s="15">
        <f t="shared" si="45"/>
        <v>99.999999999999986</v>
      </c>
    </row>
    <row r="413" spans="1:53" ht="50.25" customHeight="1" x14ac:dyDescent="0.25">
      <c r="A413" s="6" t="s">
        <v>42</v>
      </c>
      <c r="B413" s="40" t="s">
        <v>18</v>
      </c>
      <c r="C413" s="40" t="s">
        <v>216</v>
      </c>
      <c r="D413" s="40" t="s">
        <v>20</v>
      </c>
      <c r="E413" s="40" t="s">
        <v>241</v>
      </c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 t="s">
        <v>43</v>
      </c>
      <c r="U413" s="41"/>
      <c r="V413" s="41"/>
      <c r="W413" s="41"/>
      <c r="X413" s="41"/>
      <c r="Y413" s="42" t="s">
        <v>42</v>
      </c>
      <c r="Z413" s="18">
        <f>SUM(Z414)</f>
        <v>1100000</v>
      </c>
      <c r="AA413" s="44"/>
      <c r="AB413" s="44"/>
      <c r="AC413" s="44"/>
      <c r="AD413" s="44"/>
      <c r="AE413" s="18"/>
      <c r="AF413" s="18"/>
      <c r="AG413" s="18"/>
      <c r="AH413" s="18"/>
      <c r="AI413" s="18"/>
      <c r="AJ413" s="18"/>
      <c r="AK413" s="18"/>
      <c r="AL413" s="18"/>
      <c r="AM413" s="18"/>
      <c r="AN413" s="18"/>
      <c r="AO413" s="44"/>
      <c r="AP413" s="44"/>
      <c r="AQ413" s="44"/>
      <c r="AR413" s="44"/>
      <c r="AS413" s="44"/>
      <c r="AT413" s="44"/>
      <c r="AU413" s="44"/>
      <c r="AV413" s="44"/>
      <c r="AW413" s="44"/>
      <c r="AX413" s="44"/>
      <c r="AY413" s="42" t="s">
        <v>42</v>
      </c>
      <c r="AZ413" s="18">
        <f>SUM(AZ414)</f>
        <v>1100000</v>
      </c>
      <c r="BA413" s="15">
        <f t="shared" si="45"/>
        <v>99.999999999999986</v>
      </c>
    </row>
    <row r="414" spans="1:53" ht="21.75" customHeight="1" x14ac:dyDescent="0.25">
      <c r="A414" s="6" t="s">
        <v>50</v>
      </c>
      <c r="B414" s="40" t="s">
        <v>18</v>
      </c>
      <c r="C414" s="40" t="s">
        <v>216</v>
      </c>
      <c r="D414" s="40" t="s">
        <v>20</v>
      </c>
      <c r="E414" s="40" t="s">
        <v>241</v>
      </c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 t="s">
        <v>268</v>
      </c>
      <c r="U414" s="41" t="s">
        <v>278</v>
      </c>
      <c r="V414" s="41"/>
      <c r="W414" s="41"/>
      <c r="X414" s="41"/>
      <c r="Y414" s="42" t="s">
        <v>50</v>
      </c>
      <c r="Z414" s="43">
        <v>1100000</v>
      </c>
      <c r="AA414" s="44"/>
      <c r="AB414" s="44"/>
      <c r="AC414" s="44"/>
      <c r="AD414" s="44"/>
      <c r="AE414" s="18"/>
      <c r="AF414" s="18"/>
      <c r="AG414" s="18"/>
      <c r="AH414" s="18"/>
      <c r="AI414" s="18"/>
      <c r="AJ414" s="18"/>
      <c r="AK414" s="18"/>
      <c r="AL414" s="18"/>
      <c r="AM414" s="18"/>
      <c r="AN414" s="18"/>
      <c r="AO414" s="44"/>
      <c r="AP414" s="44"/>
      <c r="AQ414" s="44"/>
      <c r="AR414" s="44"/>
      <c r="AS414" s="44"/>
      <c r="AT414" s="44"/>
      <c r="AU414" s="44"/>
      <c r="AV414" s="44"/>
      <c r="AW414" s="44"/>
      <c r="AX414" s="44"/>
      <c r="AY414" s="42" t="s">
        <v>50</v>
      </c>
      <c r="AZ414" s="18">
        <v>1100000</v>
      </c>
      <c r="BA414" s="15">
        <f t="shared" si="45"/>
        <v>99.999999999999986</v>
      </c>
    </row>
  </sheetData>
  <mergeCells count="43">
    <mergeCell ref="AZ1:BA1"/>
    <mergeCell ref="Z2:BA2"/>
    <mergeCell ref="A4:BA4"/>
    <mergeCell ref="A5:BA5"/>
    <mergeCell ref="AZ7:AZ8"/>
    <mergeCell ref="BA7:BA8"/>
    <mergeCell ref="AN7:AN8"/>
    <mergeCell ref="AK7:AK8"/>
    <mergeCell ref="AL7:AL8"/>
    <mergeCell ref="AF7:AF8"/>
    <mergeCell ref="AG7:AG8"/>
    <mergeCell ref="AH7:AH8"/>
    <mergeCell ref="AI7:AI8"/>
    <mergeCell ref="AC7:AC8"/>
    <mergeCell ref="AB7:AB8"/>
    <mergeCell ref="AY7:AY8"/>
    <mergeCell ref="A7:A8"/>
    <mergeCell ref="Y7:Y8"/>
    <mergeCell ref="AJ7:AJ8"/>
    <mergeCell ref="AE7:AE8"/>
    <mergeCell ref="Z7:Z8"/>
    <mergeCell ref="AD7:AD8"/>
    <mergeCell ref="AA7:AA8"/>
    <mergeCell ref="D7:D8"/>
    <mergeCell ref="C7:C8"/>
    <mergeCell ref="B7:B8"/>
    <mergeCell ref="T7:T8"/>
    <mergeCell ref="E7:S8"/>
    <mergeCell ref="AP7:AP8"/>
    <mergeCell ref="AM7:AM8"/>
    <mergeCell ref="W7:W8"/>
    <mergeCell ref="U7:U8"/>
    <mergeCell ref="AO7:AO8"/>
    <mergeCell ref="V7:V8"/>
    <mergeCell ref="X7:X8"/>
    <mergeCell ref="AW7:AW8"/>
    <mergeCell ref="AV7:AV8"/>
    <mergeCell ref="AQ7:AQ8"/>
    <mergeCell ref="AX7:AX8"/>
    <mergeCell ref="AS7:AS8"/>
    <mergeCell ref="AT7:AT8"/>
    <mergeCell ref="AR7:AR8"/>
    <mergeCell ref="AU7:AU8"/>
  </mergeCells>
  <pageMargins left="0.78740157480314965" right="0" top="0.59055118110236227" bottom="0" header="0.39370078740157483" footer="0.3937007874015748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rep:2.46.0.147</dc:description>
  <cp:lastModifiedBy>Пользователь Windows</cp:lastModifiedBy>
  <cp:lastPrinted>2019-03-05T10:43:37Z</cp:lastPrinted>
  <dcterms:created xsi:type="dcterms:W3CDTF">2018-10-27T13:10:06Z</dcterms:created>
  <dcterms:modified xsi:type="dcterms:W3CDTF">2019-03-25T16:17:54Z</dcterms:modified>
</cp:coreProperties>
</file>