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28800" windowHeight="12435"/>
  </bookViews>
  <sheets>
    <sheet name="Расходы" sheetId="1" r:id="rId1"/>
  </sheets>
  <definedNames>
    <definedName name="_xlnm.Print_Titles" localSheetId="0">Расходы!$9:$9</definedName>
  </definedNames>
  <calcPr calcId="152511"/>
</workbook>
</file>

<file path=xl/calcChain.xml><?xml version="1.0" encoding="utf-8"?>
<calcChain xmlns="http://schemas.openxmlformats.org/spreadsheetml/2006/main">
  <c r="BA11" i="1" l="1"/>
  <c r="BB360" i="1"/>
  <c r="AA415" i="1"/>
  <c r="AA416" i="1"/>
  <c r="AA410" i="1"/>
  <c r="AA411" i="1"/>
  <c r="AA412" i="1"/>
  <c r="AA393" i="1"/>
  <c r="AA394" i="1"/>
  <c r="BA394" i="1"/>
  <c r="BA405" i="1"/>
  <c r="AA405" i="1"/>
  <c r="AA404" i="1"/>
  <c r="BB406" i="1"/>
  <c r="AA387" i="1"/>
  <c r="AA388" i="1"/>
  <c r="BA365" i="1"/>
  <c r="AA366" i="1"/>
  <c r="AA372" i="1"/>
  <c r="AA371" i="1" s="1"/>
  <c r="BA372" i="1"/>
  <c r="BA371" i="1" s="1"/>
  <c r="AA383" i="1"/>
  <c r="AA384" i="1"/>
  <c r="BA384" i="1"/>
  <c r="BA383" i="1" s="1"/>
  <c r="BB385" i="1"/>
  <c r="BB376" i="1"/>
  <c r="AA409" i="1"/>
  <c r="BA416" i="1"/>
  <c r="BA415" i="1" s="1"/>
  <c r="BA417" i="1"/>
  <c r="BA412" i="1"/>
  <c r="BA411" i="1" s="1"/>
  <c r="BA410" i="1" s="1"/>
  <c r="BA404" i="1"/>
  <c r="BA403" i="1" s="1"/>
  <c r="BA402" i="1" s="1"/>
  <c r="BA393" i="1"/>
  <c r="BA388" i="1" s="1"/>
  <c r="BA387" i="1" s="1"/>
  <c r="AA390" i="1"/>
  <c r="BA390" i="1"/>
  <c r="BA389" i="1" s="1"/>
  <c r="AA367" i="1"/>
  <c r="AA368" i="1"/>
  <c r="BA368" i="1"/>
  <c r="BA367" i="1" s="1"/>
  <c r="BB375" i="1"/>
  <c r="BB374" i="1"/>
  <c r="BA349" i="1"/>
  <c r="BA348" i="1" s="1"/>
  <c r="BA347" i="1" s="1"/>
  <c r="BA346" i="1" s="1"/>
  <c r="BA345" i="1" s="1"/>
  <c r="BA344" i="1" s="1"/>
  <c r="BA343" i="1" s="1"/>
  <c r="BA358" i="1"/>
  <c r="BA357" i="1" s="1"/>
  <c r="BA356" i="1" s="1"/>
  <c r="BA355" i="1" s="1"/>
  <c r="BA354" i="1" s="1"/>
  <c r="BA353" i="1" s="1"/>
  <c r="BA352" i="1" s="1"/>
  <c r="BA351" i="1" s="1"/>
  <c r="AA329" i="1"/>
  <c r="AA328" i="1" s="1"/>
  <c r="AA327" i="1" s="1"/>
  <c r="AA330" i="1"/>
  <c r="BA333" i="1"/>
  <c r="BA332" i="1" s="1"/>
  <c r="BA331" i="1" s="1"/>
  <c r="BA330" i="1" s="1"/>
  <c r="BA329" i="1" s="1"/>
  <c r="BA328" i="1" s="1"/>
  <c r="BA327" i="1" s="1"/>
  <c r="BA326" i="1" s="1"/>
  <c r="BA336" i="1"/>
  <c r="BA335" i="1" s="1"/>
  <c r="BA337" i="1"/>
  <c r="BA341" i="1"/>
  <c r="BA340" i="1" s="1"/>
  <c r="BA339" i="1" s="1"/>
  <c r="BA322" i="1"/>
  <c r="BA321" i="1" s="1"/>
  <c r="BA320" i="1" s="1"/>
  <c r="BA319" i="1" s="1"/>
  <c r="BA318" i="1" s="1"/>
  <c r="BA317" i="1" s="1"/>
  <c r="AA322" i="1"/>
  <c r="BB323" i="1"/>
  <c r="BB324" i="1"/>
  <c r="BA315" i="1"/>
  <c r="BA314" i="1" s="1"/>
  <c r="BA313" i="1" s="1"/>
  <c r="BA310" i="1"/>
  <c r="BA309" i="1" s="1"/>
  <c r="BA308" i="1" s="1"/>
  <c r="BA306" i="1"/>
  <c r="BA305" i="1" s="1"/>
  <c r="BA304" i="1" s="1"/>
  <c r="BA299" i="1"/>
  <c r="BA298" i="1" s="1"/>
  <c r="BA297" i="1" s="1"/>
  <c r="AA300" i="1"/>
  <c r="BB300" i="1" s="1"/>
  <c r="BA300" i="1"/>
  <c r="BB301" i="1"/>
  <c r="BB302" i="1"/>
  <c r="BA295" i="1"/>
  <c r="BA294" i="1" s="1"/>
  <c r="BA293" i="1" s="1"/>
  <c r="BA290" i="1"/>
  <c r="BA289" i="1" s="1"/>
  <c r="BA288" i="1" s="1"/>
  <c r="BA286" i="1"/>
  <c r="BA285" i="1" s="1"/>
  <c r="BA284" i="1" s="1"/>
  <c r="BA281" i="1"/>
  <c r="BA280" i="1" s="1"/>
  <c r="BA282" i="1"/>
  <c r="BA278" i="1"/>
  <c r="BA277" i="1" s="1"/>
  <c r="BA276" i="1" s="1"/>
  <c r="BA274" i="1"/>
  <c r="BA273" i="1" s="1"/>
  <c r="BA272" i="1" s="1"/>
  <c r="BA267" i="1"/>
  <c r="BA266" i="1" s="1"/>
  <c r="BA265" i="1" s="1"/>
  <c r="BA263" i="1"/>
  <c r="BA262" i="1" s="1"/>
  <c r="BA261" i="1" s="1"/>
  <c r="BA256" i="1"/>
  <c r="BA255" i="1" s="1"/>
  <c r="BA254" i="1" s="1"/>
  <c r="BA228" i="1"/>
  <c r="BA227" i="1" s="1"/>
  <c r="BA226" i="1" s="1"/>
  <c r="BA231" i="1"/>
  <c r="BA230" i="1" s="1"/>
  <c r="BA232" i="1"/>
  <c r="BA236" i="1"/>
  <c r="BA235" i="1" s="1"/>
  <c r="BA234" i="1" s="1"/>
  <c r="BA240" i="1"/>
  <c r="BA239" i="1" s="1"/>
  <c r="BA238" i="1" s="1"/>
  <c r="BA244" i="1"/>
  <c r="BA243" i="1" s="1"/>
  <c r="BA242" i="1" s="1"/>
  <c r="BA248" i="1"/>
  <c r="BA247" i="1" s="1"/>
  <c r="BA246" i="1" s="1"/>
  <c r="BA214" i="1"/>
  <c r="BA213" i="1" s="1"/>
  <c r="BA212" i="1" s="1"/>
  <c r="BA211" i="1" s="1"/>
  <c r="BA210" i="1" s="1"/>
  <c r="BA209" i="1" s="1"/>
  <c r="BA219" i="1"/>
  <c r="BA218" i="1" s="1"/>
  <c r="BA217" i="1" s="1"/>
  <c r="BA216" i="1" s="1"/>
  <c r="BA220" i="1"/>
  <c r="BA191" i="1"/>
  <c r="BA190" i="1" s="1"/>
  <c r="BA189" i="1" s="1"/>
  <c r="BA195" i="1"/>
  <c r="BA194" i="1" s="1"/>
  <c r="BA193" i="1" s="1"/>
  <c r="BA200" i="1"/>
  <c r="BA199" i="1" s="1"/>
  <c r="BA201" i="1"/>
  <c r="BA205" i="1"/>
  <c r="BA204" i="1" s="1"/>
  <c r="BA203" i="1" s="1"/>
  <c r="BA198" i="1" s="1"/>
  <c r="BA197" i="1" s="1"/>
  <c r="BA183" i="1"/>
  <c r="BA182" i="1" s="1"/>
  <c r="BA181" i="1" s="1"/>
  <c r="BA180" i="1" s="1"/>
  <c r="BA178" i="1"/>
  <c r="BA177" i="1" s="1"/>
  <c r="BA176" i="1" s="1"/>
  <c r="BA174" i="1"/>
  <c r="BA173" i="1" s="1"/>
  <c r="BA172" i="1" s="1"/>
  <c r="BA170" i="1"/>
  <c r="BA169" i="1" s="1"/>
  <c r="BA168" i="1" s="1"/>
  <c r="BA166" i="1"/>
  <c r="BA165" i="1" s="1"/>
  <c r="BA164" i="1" s="1"/>
  <c r="BA160" i="1"/>
  <c r="BA159" i="1" s="1"/>
  <c r="BA158" i="1" s="1"/>
  <c r="BA157" i="1" s="1"/>
  <c r="BA154" i="1"/>
  <c r="BA153" i="1" s="1"/>
  <c r="BA152" i="1" s="1"/>
  <c r="BA151" i="1" s="1"/>
  <c r="BA143" i="1"/>
  <c r="BA142" i="1" s="1"/>
  <c r="BA141" i="1" s="1"/>
  <c r="BA140" i="1" s="1"/>
  <c r="BA139" i="1" s="1"/>
  <c r="BA138" i="1" s="1"/>
  <c r="BA137" i="1" s="1"/>
  <c r="BA134" i="1"/>
  <c r="BA133" i="1" s="1"/>
  <c r="BA132" i="1" s="1"/>
  <c r="BA131" i="1" s="1"/>
  <c r="BA130" i="1" s="1"/>
  <c r="BA129" i="1" s="1"/>
  <c r="BA128" i="1" s="1"/>
  <c r="AA124" i="1"/>
  <c r="AA123" i="1" s="1"/>
  <c r="AA122" i="1" s="1"/>
  <c r="AA121" i="1" s="1"/>
  <c r="AA120" i="1" s="1"/>
  <c r="AA119" i="1" s="1"/>
  <c r="AA118" i="1" s="1"/>
  <c r="BA124" i="1"/>
  <c r="BA123" i="1" s="1"/>
  <c r="BA122" i="1" s="1"/>
  <c r="BA121" i="1" s="1"/>
  <c r="BA120" i="1" s="1"/>
  <c r="BA119" i="1" s="1"/>
  <c r="BA118" i="1" s="1"/>
  <c r="AA116" i="1"/>
  <c r="AA115" i="1" s="1"/>
  <c r="AA114" i="1" s="1"/>
  <c r="AA16" i="1"/>
  <c r="BA116" i="1"/>
  <c r="BA115" i="1" s="1"/>
  <c r="BA114" i="1" s="1"/>
  <c r="BA105" i="1"/>
  <c r="BA104" i="1" s="1"/>
  <c r="BA111" i="1"/>
  <c r="BA110" i="1" s="1"/>
  <c r="BB112" i="1"/>
  <c r="BB108" i="1"/>
  <c r="BA101" i="1"/>
  <c r="BA100" i="1" s="1"/>
  <c r="BA99" i="1" s="1"/>
  <c r="BA97" i="1"/>
  <c r="BA96" i="1" s="1"/>
  <c r="BA95" i="1" s="1"/>
  <c r="BA93" i="1"/>
  <c r="BA92" i="1" s="1"/>
  <c r="BA91" i="1" s="1"/>
  <c r="BA89" i="1"/>
  <c r="BA88" i="1" s="1"/>
  <c r="BA87" i="1" s="1"/>
  <c r="AA364" i="1" l="1"/>
  <c r="AA363" i="1" s="1"/>
  <c r="AA362" i="1" s="1"/>
  <c r="AA361" i="1" s="1"/>
  <c r="AA360" i="1" s="1"/>
  <c r="BA409" i="1"/>
  <c r="BA364" i="1"/>
  <c r="BA363" i="1" s="1"/>
  <c r="BA362" i="1" s="1"/>
  <c r="BA361" i="1" s="1"/>
  <c r="BA360" i="1" s="1"/>
  <c r="BA366" i="1"/>
  <c r="BB366" i="1" s="1"/>
  <c r="BB327" i="1"/>
  <c r="AA326" i="1"/>
  <c r="BB326" i="1" s="1"/>
  <c r="BA103" i="1"/>
  <c r="BA188" i="1"/>
  <c r="BA187" i="1" s="1"/>
  <c r="BA186" i="1" s="1"/>
  <c r="BA185" i="1" s="1"/>
  <c r="BB361" i="1"/>
  <c r="BB328" i="1"/>
  <c r="BB329" i="1"/>
  <c r="BA208" i="1"/>
  <c r="BA225" i="1"/>
  <c r="BA224" i="1" s="1"/>
  <c r="BA223" i="1" s="1"/>
  <c r="BA222" i="1" s="1"/>
  <c r="BB222" i="1" s="1"/>
  <c r="BB322" i="1"/>
  <c r="BA253" i="1"/>
  <c r="BA163" i="1"/>
  <c r="BA150" i="1" s="1"/>
  <c r="BA127" i="1"/>
  <c r="BA86" i="1"/>
  <c r="BA85" i="1" s="1"/>
  <c r="BA84" i="1" s="1"/>
  <c r="BB84" i="1" s="1"/>
  <c r="BA82" i="1"/>
  <c r="BA81" i="1" s="1"/>
  <c r="BA80" i="1" s="1"/>
  <c r="BA75" i="1"/>
  <c r="BA74" i="1" s="1"/>
  <c r="BA71" i="1"/>
  <c r="BA70" i="1" s="1"/>
  <c r="BA67" i="1"/>
  <c r="BA66" i="1" s="1"/>
  <c r="BB66" i="1" s="1"/>
  <c r="BA63" i="1"/>
  <c r="BA62" i="1" s="1"/>
  <c r="BB62" i="1" s="1"/>
  <c r="BA59" i="1"/>
  <c r="BA58" i="1" s="1"/>
  <c r="BA55" i="1"/>
  <c r="BA54" i="1" s="1"/>
  <c r="BA51" i="1"/>
  <c r="BA50" i="1" s="1"/>
  <c r="AA15" i="1"/>
  <c r="AA14" i="1" s="1"/>
  <c r="AA13" i="1" s="1"/>
  <c r="AA12" i="1" s="1"/>
  <c r="AA30" i="1"/>
  <c r="BA30" i="1"/>
  <c r="BA29" i="1" s="1"/>
  <c r="BB29" i="1" s="1"/>
  <c r="BA44" i="1"/>
  <c r="BA43" i="1" s="1"/>
  <c r="BB43" i="1" s="1"/>
  <c r="BB46" i="1"/>
  <c r="BB35" i="1"/>
  <c r="BB34" i="1"/>
  <c r="BB33" i="1"/>
  <c r="BB32" i="1"/>
  <c r="BB36" i="1"/>
  <c r="BA25" i="1"/>
  <c r="BA24" i="1" s="1"/>
  <c r="BA19" i="1"/>
  <c r="BA18" i="1" s="1"/>
  <c r="BB20" i="1"/>
  <c r="BB21" i="1"/>
  <c r="BB26" i="1"/>
  <c r="BB27" i="1"/>
  <c r="BB28" i="1"/>
  <c r="BB31" i="1"/>
  <c r="BB37" i="1"/>
  <c r="BB38" i="1"/>
  <c r="BB39" i="1"/>
  <c r="BB40" i="1"/>
  <c r="BB41" i="1"/>
  <c r="BB42" i="1"/>
  <c r="BB45" i="1"/>
  <c r="BB52" i="1"/>
  <c r="BB56" i="1"/>
  <c r="BB60" i="1"/>
  <c r="BB64" i="1"/>
  <c r="BB68" i="1"/>
  <c r="BB72" i="1"/>
  <c r="BB76" i="1"/>
  <c r="BB83" i="1"/>
  <c r="BB85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9" i="1"/>
  <c r="BB110" i="1"/>
  <c r="BB111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5" i="1"/>
  <c r="BB362" i="1"/>
  <c r="BB363" i="1"/>
  <c r="BB364" i="1"/>
  <c r="BB365" i="1"/>
  <c r="BB367" i="1"/>
  <c r="BB368" i="1"/>
  <c r="BB369" i="1"/>
  <c r="BB370" i="1"/>
  <c r="BB371" i="1"/>
  <c r="BB372" i="1"/>
  <c r="BB373" i="1"/>
  <c r="BB377" i="1"/>
  <c r="BB378" i="1"/>
  <c r="BB379" i="1"/>
  <c r="BB380" i="1"/>
  <c r="BB381" i="1"/>
  <c r="BB382" i="1"/>
  <c r="BB383" i="1"/>
  <c r="BB384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11" i="1"/>
  <c r="BB224" i="1" l="1"/>
  <c r="BB71" i="1"/>
  <c r="BB223" i="1"/>
  <c r="BB253" i="1"/>
  <c r="BA252" i="1"/>
  <c r="BB86" i="1"/>
  <c r="BA149" i="1"/>
  <c r="BB67" i="1"/>
  <c r="BB63" i="1"/>
  <c r="BB51" i="1"/>
  <c r="BB82" i="1"/>
  <c r="BB25" i="1"/>
  <c r="BB55" i="1"/>
  <c r="BA65" i="1"/>
  <c r="BB65" i="1" s="1"/>
  <c r="BB44" i="1"/>
  <c r="BB163" i="1"/>
  <c r="BB19" i="1"/>
  <c r="BA23" i="1"/>
  <c r="BB24" i="1"/>
  <c r="BB58" i="1"/>
  <c r="BA57" i="1"/>
  <c r="BB57" i="1" s="1"/>
  <c r="BA49" i="1"/>
  <c r="BB49" i="1" s="1"/>
  <c r="BB50" i="1"/>
  <c r="BA53" i="1"/>
  <c r="BB53" i="1" s="1"/>
  <c r="BB54" i="1"/>
  <c r="BB74" i="1"/>
  <c r="BA73" i="1"/>
  <c r="BB73" i="1" s="1"/>
  <c r="BA69" i="1"/>
  <c r="BB69" i="1" s="1"/>
  <c r="BB70" i="1"/>
  <c r="BA17" i="1"/>
  <c r="BB18" i="1"/>
  <c r="BA79" i="1"/>
  <c r="BB80" i="1"/>
  <c r="BB150" i="1"/>
  <c r="BB75" i="1"/>
  <c r="BB59" i="1"/>
  <c r="BB81" i="1"/>
  <c r="BB30" i="1"/>
  <c r="BA61" i="1"/>
  <c r="BB61" i="1" s="1"/>
  <c r="BA251" i="1" l="1"/>
  <c r="BB252" i="1"/>
  <c r="BB149" i="1"/>
  <c r="BA148" i="1"/>
  <c r="BA16" i="1"/>
  <c r="BB17" i="1"/>
  <c r="BB23" i="1"/>
  <c r="BA22" i="1"/>
  <c r="BB22" i="1" s="1"/>
  <c r="BB79" i="1"/>
  <c r="BA78" i="1"/>
  <c r="BA48" i="1"/>
  <c r="BA250" i="1" l="1"/>
  <c r="BB251" i="1"/>
  <c r="BA147" i="1"/>
  <c r="BB147" i="1" s="1"/>
  <c r="BB148" i="1"/>
  <c r="BB16" i="1"/>
  <c r="BA15" i="1"/>
  <c r="BB48" i="1"/>
  <c r="BA47" i="1"/>
  <c r="BB47" i="1" s="1"/>
  <c r="BB78" i="1"/>
  <c r="BA77" i="1"/>
  <c r="BB77" i="1" s="1"/>
  <c r="BA207" i="1" l="1"/>
  <c r="BB207" i="1" s="1"/>
  <c r="BB250" i="1"/>
  <c r="BA14" i="1"/>
  <c r="BB15" i="1"/>
  <c r="BA13" i="1" l="1"/>
  <c r="BB14" i="1"/>
  <c r="BB13" i="1" l="1"/>
  <c r="BA12" i="1"/>
  <c r="BB12" i="1" s="1"/>
</calcChain>
</file>

<file path=xl/sharedStrings.xml><?xml version="1.0" encoding="utf-8"?>
<sst xmlns="http://schemas.openxmlformats.org/spreadsheetml/2006/main" count="3300" uniqueCount="326">
  <si>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</si>
  <si>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</si>
  <si>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</si>
  <si>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</si>
  <si>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</si>
  <si>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</si>
  <si>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</si>
  <si>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</si>
  <si>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</si>
  <si>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</si>
  <si>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</si>
  <si>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</si>
  <si>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</si>
  <si>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</si>
  <si>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</si>
  <si>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</si>
  <si>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</si>
  <si>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</si>
  <si>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СКРЕБЛОВСКОГО СЕЛЬСКОГО ПОСЕЛЕНИЯ</t>
  </si>
  <si>
    <t>011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</si>
  <si>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</si>
  <si>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</si>
  <si>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</si>
  <si>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</si>
  <si>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</si>
  <si>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</si>
  <si>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</si>
  <si>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</si>
  <si>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</si>
  <si>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>Расходы на обеспечение функций органов местного самоуправления</t>
  </si>
  <si>
    <t>98 2 00 00120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</si>
  <si>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</si>
  <si>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</si>
  <si>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</si>
  <si>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</si>
  <si>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Заработная плата</t>
  </si>
  <si>
    <t>211</t>
  </si>
  <si>
    <t>Начисления на выплаты по оплате труда</t>
  </si>
  <si>
    <t>213</t>
  </si>
  <si>
    <t>Обеспечение деятельности  администрации муниципального образования</t>
  </si>
  <si>
    <t>98 3 00 00000</t>
  </si>
  <si>
    <t>98 3 00 00120</t>
  </si>
  <si>
    <t>Прочие выплаты</t>
  </si>
  <si>
    <t>212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</si>
  <si>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</si>
  <si>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</si>
  <si>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</si>
  <si>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</si>
  <si>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</si>
  <si>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</si>
  <si>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</si>
  <si>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</si>
  <si>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</si>
  <si>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</si>
  <si>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</si>
  <si>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</si>
  <si>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</si>
  <si>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</si>
  <si>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</si>
  <si>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</si>
  <si>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</si>
  <si>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</si>
  <si>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</si>
  <si>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</si>
  <si>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</si>
  <si>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</si>
  <si>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органов местного самоуправления</t>
  </si>
  <si>
    <t>99 0 00 00000</t>
  </si>
  <si>
    <t>Непрограммные расходы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</si>
  <si>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</si>
  <si>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</si>
  <si>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</si>
  <si>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</si>
  <si>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</si>
  <si>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</si>
  <si>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</si>
  <si>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</si>
  <si>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</si>
  <si>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</si>
  <si>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99 9 00 00840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</si>
  <si>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</si>
  <si>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</si>
  <si>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>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</si>
  <si>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>99 9 00 00870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</si>
  <si>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</si>
  <si>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99 9 00 00880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</si>
  <si>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</si>
  <si>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</si>
  <si>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</si>
  <si>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</si>
  <si>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Резервные фонды</t>
  </si>
  <si>
    <t>11</t>
  </si>
  <si>
    <t>Резервный фонд администрации муниципального образования</t>
  </si>
  <si>
    <t>99 9 00 01010</t>
  </si>
  <si>
    <t>Резервные средства</t>
  </si>
  <si>
    <t>870</t>
  </si>
  <si>
    <t>Другие общегосударственные вопросы</t>
  </si>
  <si>
    <t>13</t>
  </si>
  <si>
    <t>Исполнение судебных актов, вступивших в законную силу, по искам к муниципальному образованию</t>
  </si>
  <si>
    <t>99 9 00 01020</t>
  </si>
  <si>
    <t>Исполнение судебных актов</t>
  </si>
  <si>
    <t>830</t>
  </si>
  <si>
    <t>Содержание и обслуживание объектов имущества казны муниципального образования</t>
  </si>
  <si>
    <t>99 9 00 01030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</si>
  <si>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</si>
  <si>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</si>
  <si>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</si>
  <si>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99 9 00 01070</t>
  </si>
  <si>
    <t>Выполнение других обязательств муниципального образования, связанных с общегосударственным управлением</t>
  </si>
  <si>
    <t>99 9 00 01750</t>
  </si>
  <si>
    <t>Расходы на профессиональную переподготовку и повышение квалификации муниципальных служащих</t>
  </si>
  <si>
    <t>99 9 00 01780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</si>
  <si>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</si>
  <si>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</si>
  <si>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</si>
  <si>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</si>
  <si>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</si>
  <si>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</si>
  <si>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</si>
  <si>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</si>
  <si>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</si>
  <si>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Скребловского сельского поселения "Устойчивое развитие территории Скребловского сельского поселения"</t>
  </si>
  <si>
    <t>22 0 00 00000</t>
  </si>
  <si>
    <t>Подпрограмма "Безопасность Скребловского сельского поселения Лужского муниципального района"</t>
  </si>
  <si>
    <t>22 4 00 00000</t>
  </si>
  <si>
    <t>Основное мероприятие "Мероприятия по предупреждению и ликвидации последствий ЧС"</t>
  </si>
  <si>
    <t>22 4 01 00000</t>
  </si>
  <si>
    <t>Расходы на мероприятия по предупреждению и ликвидации последствий чрезвычайных ситуаций и стихийных бедствий</t>
  </si>
  <si>
    <t>22 4 01 01170</t>
  </si>
  <si>
    <t>Обеспечение пожарной безопасности</t>
  </si>
  <si>
    <t>10</t>
  </si>
  <si>
    <t>Основное мероприятие "Мероприятия по укреплению пожарной безопасности"</t>
  </si>
  <si>
    <t>22 4 02 00000</t>
  </si>
  <si>
    <t>Расходы на мероприятия по укреплению пожарной безопасности на территории поселений</t>
  </si>
  <si>
    <t>22 4 02 01220</t>
  </si>
  <si>
    <t>НАЦИОНАЛЬНАЯ ЭКОНОМИКА</t>
  </si>
  <si>
    <t>Дорожное хозяйство (дорожные фонды)</t>
  </si>
  <si>
    <t>Подпрограмма "Развитие автомобильных дорог в Скребловском сельском поселении Лужского муниципального района"</t>
  </si>
  <si>
    <t>22 3 00 00000</t>
  </si>
  <si>
    <t>Основное мероприятие "Обслуживание и содержание дорог местного значения"</t>
  </si>
  <si>
    <t>22 3 01 00000</t>
  </si>
  <si>
    <t>Расходы на мероприятия по обслуживанию и содержанию автомобильных дорог местного значения</t>
  </si>
  <si>
    <t>22 3 01 01150</t>
  </si>
  <si>
    <t>Основное мероприятие "Мероприятия по ремонтным работам дорог местного значения"</t>
  </si>
  <si>
    <t>22 3 02 00000</t>
  </si>
  <si>
    <t>Расходы на мероприятия по капитальному ремонту и ремонту автомобильных дорог общего пользования местного значения</t>
  </si>
  <si>
    <t>22 3 02 01650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</si>
  <si>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территориий и проездов к МКД"</t>
  </si>
  <si>
    <t>22 3 03 00000</t>
  </si>
  <si>
    <t>Капитальный ремонт и ремонт автомобильных дорог общего пользования местного значения</t>
  </si>
  <si>
    <t>22 3 03 70140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</si>
  <si>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</si>
  <si>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22 3 03 70880</t>
  </si>
  <si>
    <t>Расходы на капитальный ремонт и ремонт автомобильных дорог общего пользования местного значения</t>
  </si>
  <si>
    <t>22 3 03 S0140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</si>
  <si>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</si>
  <si>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22 3 03 S0880</t>
  </si>
  <si>
    <t>Основное мероприятие "Повышение безопасности дорожного движения"</t>
  </si>
  <si>
    <t>22 3 04 00000</t>
  </si>
  <si>
    <t>Расходы на мероприятия направленные на повышение безопасности дорожного движения</t>
  </si>
  <si>
    <t>22 3 04 02710</t>
  </si>
  <si>
    <t>Другие вопросы в области национальной экономики</t>
  </si>
  <si>
    <t>12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</si>
  <si>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</si>
  <si>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22 2 00 00000</t>
  </si>
  <si>
    <t>Основное мероприятие "Проектирование и строительство объектов инженерной и транспортной инфраструктуры"</t>
  </si>
  <si>
    <t>22 2 04 00000</t>
  </si>
  <si>
    <t>На проектирование и строительство объектов инженерной и транспортной инфраструктуры</t>
  </si>
  <si>
    <t>22 2 04 70780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</si>
  <si>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</si>
  <si>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</si>
  <si>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</si>
  <si>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</si>
  <si>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Расходы на проектирование и строительство объектов инженерной и транспортной инфраструктуры</t>
  </si>
  <si>
    <t>22 2 04 S0780</t>
  </si>
  <si>
    <t>Расходы на мероприятия по землеустройству и землепользованию</t>
  </si>
  <si>
    <t>99 9 00 01050</t>
  </si>
  <si>
    <t>Расходы на мероприятия в области строительства, архитектуры и градостроительства</t>
  </si>
  <si>
    <t>99 9 00 01060</t>
  </si>
  <si>
    <t>ЖИЛИЩНО-КОММУНАЛЬНОЕ ХОЗЯЙСТВО</t>
  </si>
  <si>
    <t>05</t>
  </si>
  <si>
    <t>Жилищное хозяйство</t>
  </si>
  <si>
    <t>Основное мероприятие "Мероприятия по жилищному хозяйству"</t>
  </si>
  <si>
    <t>22 2 01 00000</t>
  </si>
  <si>
    <t>Долевое финансирование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ЛО, на 2014-2043 годы</t>
  </si>
  <si>
    <t>22 2 01 02880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</si>
  <si>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</si>
  <si>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</si>
  <si>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</si>
  <si>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</si>
  <si>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Безвозмездные перечисления организациям, за исключением государственных и муниципальных организаций</t>
  </si>
  <si>
    <t>242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</si>
  <si>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</si>
  <si>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99 9 00 02310</t>
  </si>
  <si>
    <t>Коммунальное хозяйство</t>
  </si>
  <si>
    <t>Основное мероприятие "Мероприятия по коммунальному хозяйству"</t>
  </si>
  <si>
    <t>22 2 02 00000</t>
  </si>
  <si>
    <t>Расходы на проектирование и строительство газопровода</t>
  </si>
  <si>
    <t>22 2 02 00360</t>
  </si>
  <si>
    <t>Расходы на мероприятия по ремонту систем водоснабжения и канализации</t>
  </si>
  <si>
    <t>22 2 02 01530</t>
  </si>
  <si>
    <t>Расходы на мероприятия по подготовке объектов теплоснабжения к отопительному сезону на территории поселения</t>
  </si>
  <si>
    <t>22 2 02 01560</t>
  </si>
  <si>
    <t>Расходы на мероприятия по строительству и реконструкции объектов водоснабжения, водоотведения и очистки сточных вод</t>
  </si>
  <si>
    <t>22 2 02 01580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</si>
  <si>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</si>
  <si>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>22 2 02 S0160</t>
  </si>
  <si>
    <t>Расходы на мероприятия по повышению надежности и энергетической эффективности в системах теплоснабжения</t>
  </si>
  <si>
    <t>22 2 02 S0180</t>
  </si>
  <si>
    <t>Благоустройство</t>
  </si>
  <si>
    <t>Основное мероприятие "Мероприятия по благоустройству"</t>
  </si>
  <si>
    <t>22 2 03 00000</t>
  </si>
  <si>
    <t>Расходы на мероприятия по учету и обслуживанию уличного освещения поселения</t>
  </si>
  <si>
    <t>22 2 03 01600</t>
  </si>
  <si>
    <t>Расходы на организацию и содержание мест захоронения</t>
  </si>
  <si>
    <t>22 2 03 01610</t>
  </si>
  <si>
    <t>Расходы на прочие мероприятия по благоустройству поселений</t>
  </si>
  <si>
    <t>22 2 03 01620</t>
  </si>
  <si>
    <t>Расходы на организацию вывоза бытовых стихийных свалок</t>
  </si>
  <si>
    <t>22 2 03 01640</t>
  </si>
  <si>
    <t>Расходы на обеспечение участия в мероприятиях по выполнению государственной программы Ленинградской области "Борьба с борщевиком Сосновского на территории Ленинградской области"</t>
  </si>
  <si>
    <t>22 2 03 03020</t>
  </si>
  <si>
    <t>22 2 03 70880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</si>
  <si>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</si>
  <si>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22 2 03 72020</t>
  </si>
  <si>
    <t>На реализацию мероприятий по борьбе с борщевиком Сосновского</t>
  </si>
  <si>
    <t>22 2 03 74310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</si>
  <si>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</si>
  <si>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22 2 03 74660</t>
  </si>
  <si>
    <t>Расходы на реализацию мероприятий по устойчивому развитию сельских территорий</t>
  </si>
  <si>
    <t>22 2 03 L5670</t>
  </si>
  <si>
    <t>22 2 03 S0880</t>
  </si>
  <si>
    <t>Расходы на реализацию мероприятий по борьбе с борщевиком Сосновского</t>
  </si>
  <si>
    <t>22 2 03 S4310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</si>
  <si>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</si>
  <si>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22 2 03 S4660</t>
  </si>
  <si>
    <t>Муниципальная программа "Формирование комфортной городской среды на территории муниципального образования Скребловское сельское поселение в 2018-2022 годы"</t>
  </si>
  <si>
    <t>86 0 00 00000</t>
  </si>
  <si>
    <t>Основное мероприятие "Благоустройство дворовых территорий"</t>
  </si>
  <si>
    <t>86 0 01 00000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</si>
  <si>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</si>
  <si>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86 0 01 L5550</t>
  </si>
  <si>
    <t>КУЛЬТУРА, КИНЕМАТОГРАФИЯ</t>
  </si>
  <si>
    <t>08</t>
  </si>
  <si>
    <t>Культура</t>
  </si>
  <si>
    <t>Подпрограмма "Сохранение и развитие культуры, физической культуры и спорта в Скребловском сельском поселении"</t>
  </si>
  <si>
    <t>22 1 00 00000</t>
  </si>
  <si>
    <t>Основное мероприятие "Содержание учреждений культуры"</t>
  </si>
  <si>
    <t>22 1 01 00000</t>
  </si>
  <si>
    <t>Расходы на содержание муниципальных казенных учреждений культуры</t>
  </si>
  <si>
    <t>22 1 01 00200</t>
  </si>
  <si>
    <t>Расходы на выплаты персоналу казенных учреждений</t>
  </si>
  <si>
    <t>110</t>
  </si>
  <si>
    <t>Транспортные услуги</t>
  </si>
  <si>
    <t>222</t>
  </si>
  <si>
    <t>Основное мероприятие "Содержание библиотек"</t>
  </si>
  <si>
    <t>22 1 02 00000</t>
  </si>
  <si>
    <t>Расходы на содержание муниципальных казенных библиотек</t>
  </si>
  <si>
    <t>22 1 02 00210</t>
  </si>
  <si>
    <t>Арендная плата за пользование имуществом</t>
  </si>
  <si>
    <t>224</t>
  </si>
  <si>
    <t>Основное мероприятие "Организация и проведение культурно-массовых мероприятий"</t>
  </si>
  <si>
    <t>22 1 03 00000</t>
  </si>
  <si>
    <t>Расходы на организацию и проведение культурно-массовых мероприятий</t>
  </si>
  <si>
    <t>22 1 03 01720</t>
  </si>
  <si>
    <t>Основное мероприятие "Обеспечение выплат стимулирующего характера работникам культуры"</t>
  </si>
  <si>
    <t>22 1 04 00000</t>
  </si>
  <si>
    <t>Обеспечение выплат стимулирующего характера работникам муниципальных учреждений культуры</t>
  </si>
  <si>
    <t>22 1 04 70360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</si>
  <si>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</si>
  <si>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22 1 04 S0360</t>
  </si>
  <si>
    <t>Основное мероприятие "Ремонтные работы объектов культуры"</t>
  </si>
  <si>
    <t>22 1 06 00000</t>
  </si>
  <si>
    <t>Расходы на ремонтные работы объектов культуры</t>
  </si>
  <si>
    <t>22 1 06 05120</t>
  </si>
  <si>
    <t>На капитальный ремонт объектов</t>
  </si>
  <si>
    <t>22 1 06 70670</t>
  </si>
  <si>
    <t>Расходы на капитальный ремонт объектов</t>
  </si>
  <si>
    <t>22 1 06 S0670</t>
  </si>
  <si>
    <t>СОЦИАЛЬНАЯ ПОЛИТИКА</t>
  </si>
  <si>
    <t>Пенсионное обеспечение</t>
  </si>
  <si>
    <t>Доплаты к пенсиям муниципальных служащих</t>
  </si>
  <si>
    <t>99 9 00 00300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</si>
  <si>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</si>
  <si>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</si>
  <si>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</si>
  <si>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</si>
  <si>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Пенсии, пособия, выплачиваемые организациями сектора государственного управления</t>
  </si>
  <si>
    <t>263</t>
  </si>
  <si>
    <t>ФИЗИЧЕСКАЯ КУЛЬТУРА И СПОРТ</t>
  </si>
  <si>
    <t>Другие вопросы в области физической культуры и спорта</t>
  </si>
  <si>
    <t>Основное мероприятие "Прочие мероприятия в сфере поддержки муниципальных образований"</t>
  </si>
  <si>
    <t>22 1 05 00000</t>
  </si>
  <si>
    <t>22 1 05 72020</t>
  </si>
  <si>
    <t>Исполнение росписи расходов бюджета Скребловского сельского поселения</t>
  </si>
  <si>
    <t>за 2 квартал 2018 года</t>
  </si>
  <si>
    <t>Утвержденные бюджетные назначения</t>
  </si>
  <si>
    <t>Исполнено</t>
  </si>
  <si>
    <t>Исполнено, %</t>
  </si>
  <si>
    <t>Приложение № 2</t>
  </si>
  <si>
    <t>к постанвелению № 305 от 25.07.2018 г.</t>
  </si>
  <si>
    <t>121</t>
  </si>
  <si>
    <t>122</t>
  </si>
  <si>
    <t>129</t>
  </si>
  <si>
    <t>244</t>
  </si>
  <si>
    <t>296</t>
  </si>
  <si>
    <t>853</t>
  </si>
  <si>
    <t>292</t>
  </si>
  <si>
    <t>831</t>
  </si>
  <si>
    <t>852</t>
  </si>
  <si>
    <t>291</t>
  </si>
  <si>
    <t>414</t>
  </si>
  <si>
    <t>632</t>
  </si>
  <si>
    <t>Увеличение стоимости основных средств, в т.ч.:</t>
  </si>
  <si>
    <t>Увеличение стоимости основных средств / ФБ</t>
  </si>
  <si>
    <t>Увеличение стоимости основных средств / ОБ</t>
  </si>
  <si>
    <t>Увеличение стоимости основных средств / МБ</t>
  </si>
  <si>
    <t>Работы, услуги по содержанию имущества / МБ</t>
  </si>
  <si>
    <t>Работы, услуги по содержанию имущества / ОБ</t>
  </si>
  <si>
    <t>Работы, услуги по содержанию имущества / ФБ</t>
  </si>
  <si>
    <t>Работы, услуги по содержанию имущества, в т. ч.:</t>
  </si>
  <si>
    <t>СКЦ "ЛИДЕР"</t>
  </si>
  <si>
    <t>321</t>
  </si>
  <si>
    <t>119</t>
  </si>
  <si>
    <t>111</t>
  </si>
  <si>
    <t>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</si>
</sst>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Arial"/>
      <family val="2"/>
      <charset val="204"/>
    </font>
    <font>
      <b/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Arial"/>
      <family val="2"/>
      <charset val="204"/>
    </font>
    <font>
      <i/>
      <sz val="10"/>
      <color indexed="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b/>
      <sz val="11"/>
      <color indexed="8"/>
      <name val="Calibri"/>
      <family val="2"/>
      <scheme val="minor"/>
    </font>
    <font>
      <b/>
      <sz val="8"/>
      <color indexed="0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3" fillId="2" borderId="1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right" vertical="center"/>
    </xf>
    <xf numFmtId="0" fontId="0" fillId="0" borderId="0" xfId="0" applyFont="1"/>
    <xf numFmtId="4" fontId="10" fillId="2" borderId="2" xfId="0" applyNumberFormat="1" applyFont="1" applyFill="1" applyBorder="1" applyAlignment="1">
      <alignment horizontal="right" vertical="center"/>
    </xf>
    <xf numFmtId="0" fontId="11" fillId="0" borderId="0" xfId="0" applyFont="1"/>
    <xf numFmtId="0" fontId="13" fillId="2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19"/>
  <sheetViews>
    <sheetView showGridLines="0" tabSelected="1" topLeftCell="A319" workbookViewId="0">
      <selection activeCell="V347" sqref="V347:AA347"/>
    </sheetView>
  </sheetViews>
  <sheetFormatPr defaultRowHeight="10.15" customHeight="1" x14ac:dyDescent="0.25"/>
  <cols>
    <col min="1" max="1" width="48" customWidth="1"/>
    <col min="2" max="2" width="4.5703125" bestFit="1" customWidth="1"/>
    <col min="3" max="4" width="3.5703125" bestFit="1" customWidth="1"/>
    <col min="5" max="5" width="13.7109375" bestFit="1" customWidth="1"/>
    <col min="6" max="19" width="8" hidden="1"/>
    <col min="20" max="20" width="4.5703125" bestFit="1" customWidth="1"/>
    <col min="21" max="21" width="8" hidden="1"/>
    <col min="22" max="22" width="6" bestFit="1" customWidth="1"/>
    <col min="23" max="26" width="8" hidden="1"/>
    <col min="27" max="27" width="15.140625" customWidth="1"/>
    <col min="28" max="52" width="8" hidden="1"/>
    <col min="53" max="53" width="13.28515625" customWidth="1"/>
    <col min="54" max="54" width="9.140625" customWidth="1"/>
  </cols>
  <sheetData>
    <row r="1" spans="1:54" ht="15.75" customHeight="1" x14ac:dyDescent="0.25">
      <c r="BA1" s="28" t="s">
        <v>299</v>
      </c>
      <c r="BB1" s="28"/>
    </row>
    <row r="2" spans="1:54" ht="15.75" customHeight="1" x14ac:dyDescent="0.25">
      <c r="AA2" s="28" t="s">
        <v>300</v>
      </c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</row>
    <row r="4" spans="1:54" ht="30" customHeight="1" x14ac:dyDescent="0.25">
      <c r="A4" s="29" t="s">
        <v>294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</row>
    <row r="5" spans="1:54" ht="18" x14ac:dyDescent="0.25">
      <c r="A5" s="30" t="s">
        <v>295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</row>
    <row r="6" spans="1:54" ht="19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B6" s="1" t="s">
        <v>0</v>
      </c>
    </row>
    <row r="7" spans="1:54" ht="15" x14ac:dyDescent="0.25">
      <c r="A7" s="26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10</v>
      </c>
      <c r="G7" s="27" t="s">
        <v>10</v>
      </c>
      <c r="H7" s="27" t="s">
        <v>10</v>
      </c>
      <c r="I7" s="27" t="s">
        <v>10</v>
      </c>
      <c r="J7" s="27" t="s">
        <v>10</v>
      </c>
      <c r="K7" s="27" t="s">
        <v>10</v>
      </c>
      <c r="L7" s="27" t="s">
        <v>10</v>
      </c>
      <c r="M7" s="27" t="s">
        <v>10</v>
      </c>
      <c r="N7" s="27" t="s">
        <v>10</v>
      </c>
      <c r="O7" s="27" t="s">
        <v>10</v>
      </c>
      <c r="P7" s="27" t="s">
        <v>10</v>
      </c>
      <c r="Q7" s="27" t="s">
        <v>10</v>
      </c>
      <c r="R7" s="27" t="s">
        <v>10</v>
      </c>
      <c r="S7" s="27" t="s">
        <v>10</v>
      </c>
      <c r="T7" s="27" t="s">
        <v>11</v>
      </c>
      <c r="U7" s="27" t="s">
        <v>12</v>
      </c>
      <c r="V7" s="27" t="s">
        <v>13</v>
      </c>
      <c r="W7" s="27" t="s">
        <v>14</v>
      </c>
      <c r="X7" s="27" t="s">
        <v>15</v>
      </c>
      <c r="Y7" s="27" t="s">
        <v>16</v>
      </c>
      <c r="Z7" s="26" t="s">
        <v>6</v>
      </c>
      <c r="AA7" s="26" t="s">
        <v>296</v>
      </c>
      <c r="AB7" s="25" t="s">
        <v>2</v>
      </c>
      <c r="AC7" s="25" t="s">
        <v>3</v>
      </c>
      <c r="AD7" s="25" t="s">
        <v>4</v>
      </c>
      <c r="AE7" s="25" t="s">
        <v>5</v>
      </c>
      <c r="AF7" s="25" t="s">
        <v>1</v>
      </c>
      <c r="AG7" s="25" t="s">
        <v>2</v>
      </c>
      <c r="AH7" s="25" t="s">
        <v>3</v>
      </c>
      <c r="AI7" s="25" t="s">
        <v>4</v>
      </c>
      <c r="AJ7" s="25" t="s">
        <v>5</v>
      </c>
      <c r="AK7" s="25" t="s">
        <v>1</v>
      </c>
      <c r="AL7" s="25" t="s">
        <v>2</v>
      </c>
      <c r="AM7" s="25" t="s">
        <v>3</v>
      </c>
      <c r="AN7" s="25" t="s">
        <v>4</v>
      </c>
      <c r="AO7" s="25" t="s">
        <v>5</v>
      </c>
      <c r="AP7" s="25" t="s">
        <v>1</v>
      </c>
      <c r="AQ7" s="25" t="s">
        <v>2</v>
      </c>
      <c r="AR7" s="25" t="s">
        <v>3</v>
      </c>
      <c r="AS7" s="25" t="s">
        <v>4</v>
      </c>
      <c r="AT7" s="25" t="s">
        <v>5</v>
      </c>
      <c r="AU7" s="25" t="s">
        <v>1</v>
      </c>
      <c r="AV7" s="25" t="s">
        <v>2</v>
      </c>
      <c r="AW7" s="25" t="s">
        <v>3</v>
      </c>
      <c r="AX7" s="25" t="s">
        <v>4</v>
      </c>
      <c r="AY7" s="25" t="s">
        <v>5</v>
      </c>
      <c r="AZ7" s="25" t="s">
        <v>6</v>
      </c>
      <c r="BA7" s="26" t="s">
        <v>297</v>
      </c>
      <c r="BB7" s="26" t="s">
        <v>298</v>
      </c>
    </row>
    <row r="8" spans="1:54" ht="23.25" customHeight="1" x14ac:dyDescent="0.25">
      <c r="A8" s="26"/>
      <c r="B8" s="27" t="s">
        <v>7</v>
      </c>
      <c r="C8" s="27" t="s">
        <v>8</v>
      </c>
      <c r="D8" s="27" t="s">
        <v>9</v>
      </c>
      <c r="E8" s="27" t="s">
        <v>10</v>
      </c>
      <c r="F8" s="27" t="s">
        <v>10</v>
      </c>
      <c r="G8" s="27" t="s">
        <v>10</v>
      </c>
      <c r="H8" s="27" t="s">
        <v>10</v>
      </c>
      <c r="I8" s="27" t="s">
        <v>10</v>
      </c>
      <c r="J8" s="27" t="s">
        <v>10</v>
      </c>
      <c r="K8" s="27" t="s">
        <v>10</v>
      </c>
      <c r="L8" s="27" t="s">
        <v>10</v>
      </c>
      <c r="M8" s="27" t="s">
        <v>10</v>
      </c>
      <c r="N8" s="27" t="s">
        <v>10</v>
      </c>
      <c r="O8" s="27" t="s">
        <v>10</v>
      </c>
      <c r="P8" s="27" t="s">
        <v>10</v>
      </c>
      <c r="Q8" s="27" t="s">
        <v>10</v>
      </c>
      <c r="R8" s="27" t="s">
        <v>10</v>
      </c>
      <c r="S8" s="27" t="s">
        <v>10</v>
      </c>
      <c r="T8" s="27" t="s">
        <v>11</v>
      </c>
      <c r="U8" s="27" t="s">
        <v>12</v>
      </c>
      <c r="V8" s="27" t="s">
        <v>13</v>
      </c>
      <c r="W8" s="27" t="s">
        <v>14</v>
      </c>
      <c r="X8" s="27" t="s">
        <v>15</v>
      </c>
      <c r="Y8" s="27"/>
      <c r="Z8" s="26"/>
      <c r="AA8" s="26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6"/>
      <c r="BB8" s="26"/>
    </row>
    <row r="9" spans="1:54" ht="1.5" hidden="1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4"/>
      <c r="W9" s="24"/>
      <c r="X9" s="24"/>
      <c r="Y9" s="24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</row>
    <row r="10" spans="1:54" ht="14.25" customHeight="1" x14ac:dyDescent="0.2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  <c r="Q10" s="23">
        <v>17</v>
      </c>
      <c r="R10" s="23">
        <v>18</v>
      </c>
      <c r="S10" s="23">
        <v>19</v>
      </c>
      <c r="T10" s="23">
        <v>6</v>
      </c>
      <c r="U10" s="23">
        <v>21</v>
      </c>
      <c r="V10" s="23">
        <v>7</v>
      </c>
      <c r="W10" s="23">
        <v>23</v>
      </c>
      <c r="X10" s="23">
        <v>24</v>
      </c>
      <c r="Y10" s="23">
        <v>25</v>
      </c>
      <c r="Z10" s="23">
        <v>26</v>
      </c>
      <c r="AA10" s="23">
        <v>8</v>
      </c>
      <c r="AB10" s="23">
        <v>28</v>
      </c>
      <c r="AC10" s="23">
        <v>29</v>
      </c>
      <c r="AD10" s="23">
        <v>30</v>
      </c>
      <c r="AE10" s="23">
        <v>31</v>
      </c>
      <c r="AF10" s="23">
        <v>32</v>
      </c>
      <c r="AG10" s="23">
        <v>33</v>
      </c>
      <c r="AH10" s="23">
        <v>34</v>
      </c>
      <c r="AI10" s="23">
        <v>35</v>
      </c>
      <c r="AJ10" s="23">
        <v>36</v>
      </c>
      <c r="AK10" s="23">
        <v>37</v>
      </c>
      <c r="AL10" s="23">
        <v>38</v>
      </c>
      <c r="AM10" s="23">
        <v>39</v>
      </c>
      <c r="AN10" s="23">
        <v>40</v>
      </c>
      <c r="AO10" s="23">
        <v>41</v>
      </c>
      <c r="AP10" s="23">
        <v>42</v>
      </c>
      <c r="AQ10" s="23">
        <v>43</v>
      </c>
      <c r="AR10" s="23">
        <v>44</v>
      </c>
      <c r="AS10" s="23">
        <v>45</v>
      </c>
      <c r="AT10" s="23">
        <v>46</v>
      </c>
      <c r="AU10" s="23">
        <v>47</v>
      </c>
      <c r="AV10" s="23">
        <v>48</v>
      </c>
      <c r="AW10" s="23">
        <v>49</v>
      </c>
      <c r="AX10" s="23">
        <v>50</v>
      </c>
      <c r="AY10" s="23">
        <v>51</v>
      </c>
      <c r="AZ10" s="23">
        <v>52</v>
      </c>
      <c r="BA10" s="23">
        <v>9</v>
      </c>
      <c r="BB10" s="23">
        <v>10</v>
      </c>
    </row>
    <row r="11" spans="1:54" ht="16.7" customHeight="1" x14ac:dyDescent="0.25">
      <c r="A11" s="2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4"/>
      <c r="W11" s="4"/>
      <c r="X11" s="4"/>
      <c r="Y11" s="4"/>
      <c r="Z11" s="2" t="s">
        <v>17</v>
      </c>
      <c r="AA11" s="12">
        <v>57263433</v>
      </c>
      <c r="AB11" s="12">
        <v>953400</v>
      </c>
      <c r="AC11" s="12">
        <v>26073056</v>
      </c>
      <c r="AD11" s="12"/>
      <c r="AE11" s="12">
        <v>1011859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>
        <v>27700600</v>
      </c>
      <c r="AQ11" s="12">
        <v>257100</v>
      </c>
      <c r="AR11" s="12">
        <v>1000</v>
      </c>
      <c r="AS11" s="12"/>
      <c r="AT11" s="12"/>
      <c r="AU11" s="12">
        <v>28209200</v>
      </c>
      <c r="AV11" s="12">
        <v>266400</v>
      </c>
      <c r="AW11" s="12">
        <v>1000</v>
      </c>
      <c r="AX11" s="12"/>
      <c r="AY11" s="12"/>
      <c r="AZ11" s="2" t="s">
        <v>17</v>
      </c>
      <c r="BA11" s="12">
        <f>SUM(BA12,BA360)</f>
        <v>13844341.609999999</v>
      </c>
      <c r="BB11" s="12">
        <f>PRODUCT(BA11,1/AA11,100)</f>
        <v>24.176583352940089</v>
      </c>
    </row>
    <row r="12" spans="1:54" ht="42.75" customHeight="1" x14ac:dyDescent="0.25">
      <c r="A12" s="5" t="s">
        <v>18</v>
      </c>
      <c r="B12" s="3" t="s">
        <v>19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4"/>
      <c r="W12" s="4"/>
      <c r="X12" s="4"/>
      <c r="Y12" s="4"/>
      <c r="Z12" s="5" t="s">
        <v>18</v>
      </c>
      <c r="AA12" s="12">
        <f>SUM(AA13,AA118,AA127,AA147,AA207,AA326,AA343,AA351)</f>
        <v>51068433</v>
      </c>
      <c r="AB12" s="12">
        <v>953400</v>
      </c>
      <c r="AC12" s="12">
        <v>26073056</v>
      </c>
      <c r="AD12" s="12"/>
      <c r="AE12" s="12">
        <v>1011859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>
        <v>27700600</v>
      </c>
      <c r="AQ12" s="12">
        <v>257100</v>
      </c>
      <c r="AR12" s="12">
        <v>1000</v>
      </c>
      <c r="AS12" s="12"/>
      <c r="AT12" s="12"/>
      <c r="AU12" s="12">
        <v>28209200</v>
      </c>
      <c r="AV12" s="12">
        <v>266400</v>
      </c>
      <c r="AW12" s="12">
        <v>1000</v>
      </c>
      <c r="AX12" s="12"/>
      <c r="AY12" s="12"/>
      <c r="AZ12" s="5" t="s">
        <v>18</v>
      </c>
      <c r="BA12" s="12">
        <f>SUM(BA13,BA118,BA127,BA147,BA207,BA326,BA343,BA351)</f>
        <v>10586878.060000001</v>
      </c>
      <c r="BB12" s="12">
        <f t="shared" ref="BB12:BB81" si="0">PRODUCT(BA12,1/AA12,100)</f>
        <v>20.73076739989261</v>
      </c>
    </row>
    <row r="13" spans="1:54" ht="19.5" customHeight="1" x14ac:dyDescent="0.25">
      <c r="A13" s="5" t="s">
        <v>20</v>
      </c>
      <c r="B13" s="3" t="s">
        <v>19</v>
      </c>
      <c r="C13" s="3" t="s">
        <v>21</v>
      </c>
      <c r="D13" s="3" t="s">
        <v>22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4"/>
      <c r="W13" s="4"/>
      <c r="X13" s="4"/>
      <c r="Y13" s="4"/>
      <c r="Z13" s="5" t="s">
        <v>20</v>
      </c>
      <c r="AA13" s="12">
        <f>SUM(AA14,AA77,AA84)</f>
        <v>8568286.2599999998</v>
      </c>
      <c r="AB13" s="12"/>
      <c r="AC13" s="12">
        <v>1000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>
        <v>8407200</v>
      </c>
      <c r="AQ13" s="12"/>
      <c r="AR13" s="12">
        <v>1000</v>
      </c>
      <c r="AS13" s="12"/>
      <c r="AT13" s="12"/>
      <c r="AU13" s="12">
        <v>8872900</v>
      </c>
      <c r="AV13" s="12"/>
      <c r="AW13" s="12">
        <v>1000</v>
      </c>
      <c r="AX13" s="12"/>
      <c r="AY13" s="12"/>
      <c r="AZ13" s="5" t="s">
        <v>20</v>
      </c>
      <c r="BA13" s="12">
        <f>SUM(BA14,BA77,BA84)</f>
        <v>4233223.6000000006</v>
      </c>
      <c r="BB13" s="12">
        <f t="shared" si="0"/>
        <v>49.405720952184907</v>
      </c>
    </row>
    <row r="14" spans="1:54" ht="57.75" customHeight="1" x14ac:dyDescent="0.25">
      <c r="A14" s="5" t="s">
        <v>23</v>
      </c>
      <c r="B14" s="3" t="s">
        <v>19</v>
      </c>
      <c r="C14" s="3" t="s">
        <v>21</v>
      </c>
      <c r="D14" s="3" t="s">
        <v>24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4"/>
      <c r="W14" s="4"/>
      <c r="X14" s="4"/>
      <c r="Y14" s="4"/>
      <c r="Z14" s="5" t="s">
        <v>23</v>
      </c>
      <c r="AA14" s="12">
        <f>SUM(AA15,AA47)</f>
        <v>7810876.2599999998</v>
      </c>
      <c r="AB14" s="12"/>
      <c r="AC14" s="12">
        <v>1000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>
        <v>7762200</v>
      </c>
      <c r="AQ14" s="12"/>
      <c r="AR14" s="12">
        <v>1000</v>
      </c>
      <c r="AS14" s="12"/>
      <c r="AT14" s="12"/>
      <c r="AU14" s="12">
        <v>8227900</v>
      </c>
      <c r="AV14" s="12"/>
      <c r="AW14" s="12">
        <v>1000</v>
      </c>
      <c r="AX14" s="12"/>
      <c r="AY14" s="12"/>
      <c r="AZ14" s="5" t="s">
        <v>23</v>
      </c>
      <c r="BA14" s="12">
        <f>SUM(BA15,BA47)</f>
        <v>4054096.9300000006</v>
      </c>
      <c r="BB14" s="12">
        <f t="shared" si="0"/>
        <v>51.903228204513908</v>
      </c>
    </row>
    <row r="15" spans="1:54" ht="28.5" customHeight="1" x14ac:dyDescent="0.25">
      <c r="A15" s="15" t="s">
        <v>25</v>
      </c>
      <c r="B15" s="16" t="s">
        <v>19</v>
      </c>
      <c r="C15" s="16" t="s">
        <v>21</v>
      </c>
      <c r="D15" s="16" t="s">
        <v>24</v>
      </c>
      <c r="E15" s="16" t="s">
        <v>26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7"/>
      <c r="W15" s="17"/>
      <c r="X15" s="17"/>
      <c r="Y15" s="17"/>
      <c r="Z15" s="15" t="s">
        <v>25</v>
      </c>
      <c r="AA15" s="18">
        <f>SUM(AA16,AA22)</f>
        <v>7328450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>
        <v>7303800</v>
      </c>
      <c r="AQ15" s="18"/>
      <c r="AR15" s="18"/>
      <c r="AS15" s="18"/>
      <c r="AT15" s="18"/>
      <c r="AU15" s="18">
        <v>7742100</v>
      </c>
      <c r="AV15" s="18"/>
      <c r="AW15" s="18"/>
      <c r="AX15" s="18"/>
      <c r="AY15" s="18"/>
      <c r="AZ15" s="15" t="s">
        <v>25</v>
      </c>
      <c r="BA15" s="18">
        <f>SUM(BA16,BA22)</f>
        <v>3572670.6700000004</v>
      </c>
      <c r="BB15" s="18">
        <f t="shared" si="0"/>
        <v>48.750699943371387</v>
      </c>
    </row>
    <row r="16" spans="1:54" ht="39.75" customHeight="1" x14ac:dyDescent="0.25">
      <c r="A16" s="15" t="s">
        <v>27</v>
      </c>
      <c r="B16" s="16" t="s">
        <v>19</v>
      </c>
      <c r="C16" s="16" t="s">
        <v>21</v>
      </c>
      <c r="D16" s="16" t="s">
        <v>24</v>
      </c>
      <c r="E16" s="16" t="s">
        <v>28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7"/>
      <c r="W16" s="17"/>
      <c r="X16" s="17"/>
      <c r="Y16" s="17"/>
      <c r="Z16" s="15" t="s">
        <v>27</v>
      </c>
      <c r="AA16" s="19">
        <f>SUM(AA17)</f>
        <v>1112100</v>
      </c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>
        <v>973100</v>
      </c>
      <c r="AQ16" s="18"/>
      <c r="AR16" s="18"/>
      <c r="AS16" s="18"/>
      <c r="AT16" s="18"/>
      <c r="AU16" s="18">
        <v>1031400</v>
      </c>
      <c r="AV16" s="18"/>
      <c r="AW16" s="18"/>
      <c r="AX16" s="18"/>
      <c r="AY16" s="18"/>
      <c r="AZ16" s="15" t="s">
        <v>27</v>
      </c>
      <c r="BA16" s="19">
        <f>SUM(BA17)</f>
        <v>452874.25</v>
      </c>
      <c r="BB16" s="18">
        <f t="shared" si="0"/>
        <v>40.722439528819351</v>
      </c>
    </row>
    <row r="17" spans="1:54" ht="33.4" customHeight="1" x14ac:dyDescent="0.25">
      <c r="A17" s="6" t="s">
        <v>29</v>
      </c>
      <c r="B17" s="7" t="s">
        <v>19</v>
      </c>
      <c r="C17" s="7" t="s">
        <v>21</v>
      </c>
      <c r="D17" s="7" t="s">
        <v>24</v>
      </c>
      <c r="E17" s="7" t="s">
        <v>30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  <c r="W17" s="8"/>
      <c r="X17" s="8"/>
      <c r="Y17" s="8"/>
      <c r="Z17" s="6" t="s">
        <v>29</v>
      </c>
      <c r="AA17" s="13">
        <v>1112100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>
        <v>973100</v>
      </c>
      <c r="AQ17" s="13"/>
      <c r="AR17" s="13"/>
      <c r="AS17" s="13"/>
      <c r="AT17" s="13"/>
      <c r="AU17" s="13">
        <v>1031400</v>
      </c>
      <c r="AV17" s="13"/>
      <c r="AW17" s="13"/>
      <c r="AX17" s="13"/>
      <c r="AY17" s="13"/>
      <c r="AZ17" s="6" t="s">
        <v>29</v>
      </c>
      <c r="BA17" s="14">
        <f>SUM(BA18)</f>
        <v>452874.25</v>
      </c>
      <c r="BB17" s="12">
        <f t="shared" si="0"/>
        <v>40.722439528819351</v>
      </c>
    </row>
    <row r="18" spans="1:54" ht="78.75" customHeight="1" x14ac:dyDescent="0.25">
      <c r="A18" s="9" t="s">
        <v>31</v>
      </c>
      <c r="B18" s="10" t="s">
        <v>19</v>
      </c>
      <c r="C18" s="10" t="s">
        <v>21</v>
      </c>
      <c r="D18" s="10" t="s">
        <v>24</v>
      </c>
      <c r="E18" s="10" t="s">
        <v>30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">
        <v>32</v>
      </c>
      <c r="U18" s="10"/>
      <c r="V18" s="11"/>
      <c r="W18" s="11"/>
      <c r="X18" s="11"/>
      <c r="Y18" s="11"/>
      <c r="Z18" s="9" t="s">
        <v>31</v>
      </c>
      <c r="AA18" s="14">
        <v>1112100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>
        <v>973100</v>
      </c>
      <c r="AQ18" s="14"/>
      <c r="AR18" s="14"/>
      <c r="AS18" s="14"/>
      <c r="AT18" s="14"/>
      <c r="AU18" s="14">
        <v>1031400</v>
      </c>
      <c r="AV18" s="14"/>
      <c r="AW18" s="14"/>
      <c r="AX18" s="14"/>
      <c r="AY18" s="14"/>
      <c r="AZ18" s="9" t="s">
        <v>31</v>
      </c>
      <c r="BA18" s="14">
        <f>SUM(BA19)</f>
        <v>452874.25</v>
      </c>
      <c r="BB18" s="12">
        <f t="shared" si="0"/>
        <v>40.722439528819351</v>
      </c>
    </row>
    <row r="19" spans="1:54" ht="26.25" customHeight="1" x14ac:dyDescent="0.25">
      <c r="A19" s="9" t="s">
        <v>33</v>
      </c>
      <c r="B19" s="10" t="s">
        <v>19</v>
      </c>
      <c r="C19" s="10" t="s">
        <v>21</v>
      </c>
      <c r="D19" s="10" t="s">
        <v>24</v>
      </c>
      <c r="E19" s="10" t="s">
        <v>30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 t="s">
        <v>34</v>
      </c>
      <c r="U19" s="10"/>
      <c r="V19" s="11"/>
      <c r="W19" s="11"/>
      <c r="X19" s="11"/>
      <c r="Y19" s="11"/>
      <c r="Z19" s="9" t="s">
        <v>33</v>
      </c>
      <c r="AA19" s="14">
        <v>1112100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>
        <v>973100</v>
      </c>
      <c r="AQ19" s="14"/>
      <c r="AR19" s="14"/>
      <c r="AS19" s="14"/>
      <c r="AT19" s="14"/>
      <c r="AU19" s="14">
        <v>1031400</v>
      </c>
      <c r="AV19" s="14"/>
      <c r="AW19" s="14"/>
      <c r="AX19" s="14"/>
      <c r="AY19" s="14"/>
      <c r="AZ19" s="9" t="s">
        <v>33</v>
      </c>
      <c r="BA19" s="14">
        <f>SUM(BA20:BA21)</f>
        <v>452874.25</v>
      </c>
      <c r="BB19" s="12">
        <f t="shared" si="0"/>
        <v>40.722439528819351</v>
      </c>
    </row>
    <row r="20" spans="1:54" ht="18" customHeight="1" x14ac:dyDescent="0.25">
      <c r="A20" s="9" t="s">
        <v>35</v>
      </c>
      <c r="B20" s="10" t="s">
        <v>19</v>
      </c>
      <c r="C20" s="10" t="s">
        <v>21</v>
      </c>
      <c r="D20" s="10" t="s">
        <v>24</v>
      </c>
      <c r="E20" s="10" t="s">
        <v>30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">
        <v>301</v>
      </c>
      <c r="U20" s="10"/>
      <c r="V20" s="11" t="s">
        <v>36</v>
      </c>
      <c r="W20" s="11"/>
      <c r="X20" s="11"/>
      <c r="Y20" s="11"/>
      <c r="Z20" s="9" t="s">
        <v>35</v>
      </c>
      <c r="AA20" s="14">
        <v>855000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>
        <v>747300</v>
      </c>
      <c r="AQ20" s="14"/>
      <c r="AR20" s="14"/>
      <c r="AS20" s="14"/>
      <c r="AT20" s="14"/>
      <c r="AU20" s="14">
        <v>792100</v>
      </c>
      <c r="AV20" s="14"/>
      <c r="AW20" s="14"/>
      <c r="AX20" s="14"/>
      <c r="AY20" s="14"/>
      <c r="AZ20" s="9" t="s">
        <v>35</v>
      </c>
      <c r="BA20" s="14">
        <v>366369.6</v>
      </c>
      <c r="BB20" s="12">
        <f t="shared" si="0"/>
        <v>42.850245614035082</v>
      </c>
    </row>
    <row r="21" spans="1:54" ht="16.5" customHeight="1" x14ac:dyDescent="0.25">
      <c r="A21" s="9" t="s">
        <v>37</v>
      </c>
      <c r="B21" s="10" t="s">
        <v>19</v>
      </c>
      <c r="C21" s="10" t="s">
        <v>21</v>
      </c>
      <c r="D21" s="10" t="s">
        <v>24</v>
      </c>
      <c r="E21" s="10" t="s">
        <v>30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 t="s">
        <v>303</v>
      </c>
      <c r="U21" s="10"/>
      <c r="V21" s="11" t="s">
        <v>38</v>
      </c>
      <c r="W21" s="11"/>
      <c r="X21" s="11"/>
      <c r="Y21" s="11"/>
      <c r="Z21" s="9" t="s">
        <v>37</v>
      </c>
      <c r="AA21" s="14">
        <v>257100</v>
      </c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>
        <v>225800</v>
      </c>
      <c r="AQ21" s="14"/>
      <c r="AR21" s="14"/>
      <c r="AS21" s="14"/>
      <c r="AT21" s="14"/>
      <c r="AU21" s="14">
        <v>239300</v>
      </c>
      <c r="AV21" s="14"/>
      <c r="AW21" s="14"/>
      <c r="AX21" s="14"/>
      <c r="AY21" s="14"/>
      <c r="AZ21" s="9" t="s">
        <v>37</v>
      </c>
      <c r="BA21" s="14">
        <v>86504.65</v>
      </c>
      <c r="BB21" s="12">
        <f t="shared" si="0"/>
        <v>33.646304939712174</v>
      </c>
    </row>
    <row r="22" spans="1:54" ht="27" customHeight="1" x14ac:dyDescent="0.25">
      <c r="A22" s="15" t="s">
        <v>39</v>
      </c>
      <c r="B22" s="16" t="s">
        <v>19</v>
      </c>
      <c r="C22" s="16" t="s">
        <v>21</v>
      </c>
      <c r="D22" s="16" t="s">
        <v>24</v>
      </c>
      <c r="E22" s="16" t="s">
        <v>40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  <c r="W22" s="17"/>
      <c r="X22" s="17"/>
      <c r="Y22" s="17"/>
      <c r="Z22" s="15" t="s">
        <v>39</v>
      </c>
      <c r="AA22" s="18">
        <v>6216350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>
        <v>6330700</v>
      </c>
      <c r="AQ22" s="18"/>
      <c r="AR22" s="18"/>
      <c r="AS22" s="18"/>
      <c r="AT22" s="18"/>
      <c r="AU22" s="18">
        <v>6710700</v>
      </c>
      <c r="AV22" s="18"/>
      <c r="AW22" s="18"/>
      <c r="AX22" s="18"/>
      <c r="AY22" s="18"/>
      <c r="AZ22" s="15" t="s">
        <v>39</v>
      </c>
      <c r="BA22" s="18">
        <f>SUM(BA23)</f>
        <v>3119796.4200000004</v>
      </c>
      <c r="BB22" s="18">
        <f t="shared" si="0"/>
        <v>50.186949254787784</v>
      </c>
    </row>
    <row r="23" spans="1:54" ht="27" customHeight="1" x14ac:dyDescent="0.25">
      <c r="A23" s="6" t="s">
        <v>29</v>
      </c>
      <c r="B23" s="7" t="s">
        <v>19</v>
      </c>
      <c r="C23" s="7" t="s">
        <v>21</v>
      </c>
      <c r="D23" s="7" t="s">
        <v>24</v>
      </c>
      <c r="E23" s="7" t="s">
        <v>41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W23" s="8"/>
      <c r="X23" s="8"/>
      <c r="Y23" s="8"/>
      <c r="Z23" s="6" t="s">
        <v>29</v>
      </c>
      <c r="AA23" s="13">
        <v>6216350</v>
      </c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>
        <v>6330700</v>
      </c>
      <c r="AQ23" s="13"/>
      <c r="AR23" s="13"/>
      <c r="AS23" s="13"/>
      <c r="AT23" s="13"/>
      <c r="AU23" s="13">
        <v>6710700</v>
      </c>
      <c r="AV23" s="13"/>
      <c r="AW23" s="13"/>
      <c r="AX23" s="13"/>
      <c r="AY23" s="13"/>
      <c r="AZ23" s="6" t="s">
        <v>29</v>
      </c>
      <c r="BA23" s="13">
        <f>SUM(BA24,BA29,BA43)</f>
        <v>3119796.4200000004</v>
      </c>
      <c r="BB23" s="12">
        <f t="shared" si="0"/>
        <v>50.186949254787784</v>
      </c>
    </row>
    <row r="24" spans="1:54" ht="68.25" customHeight="1" x14ac:dyDescent="0.25">
      <c r="A24" s="9" t="s">
        <v>31</v>
      </c>
      <c r="B24" s="10" t="s">
        <v>19</v>
      </c>
      <c r="C24" s="10" t="s">
        <v>21</v>
      </c>
      <c r="D24" s="10" t="s">
        <v>24</v>
      </c>
      <c r="E24" s="10" t="s">
        <v>41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 t="s">
        <v>32</v>
      </c>
      <c r="U24" s="10"/>
      <c r="V24" s="11"/>
      <c r="W24" s="11"/>
      <c r="X24" s="11"/>
      <c r="Y24" s="11"/>
      <c r="Z24" s="9" t="s">
        <v>31</v>
      </c>
      <c r="AA24" s="14">
        <v>4210000</v>
      </c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>
        <v>4738200</v>
      </c>
      <c r="AQ24" s="14"/>
      <c r="AR24" s="14"/>
      <c r="AS24" s="14"/>
      <c r="AT24" s="14"/>
      <c r="AU24" s="14">
        <v>5022500</v>
      </c>
      <c r="AV24" s="14"/>
      <c r="AW24" s="14"/>
      <c r="AX24" s="14"/>
      <c r="AY24" s="14"/>
      <c r="AZ24" s="9" t="s">
        <v>31</v>
      </c>
      <c r="BA24" s="14">
        <f>SUM(BA25)</f>
        <v>1883701.4500000002</v>
      </c>
      <c r="BB24" s="12">
        <f t="shared" si="0"/>
        <v>44.74350237529692</v>
      </c>
    </row>
    <row r="25" spans="1:54" ht="28.5" customHeight="1" x14ac:dyDescent="0.25">
      <c r="A25" s="9" t="s">
        <v>33</v>
      </c>
      <c r="B25" s="10" t="s">
        <v>19</v>
      </c>
      <c r="C25" s="10" t="s">
        <v>21</v>
      </c>
      <c r="D25" s="10" t="s">
        <v>24</v>
      </c>
      <c r="E25" s="10" t="s">
        <v>41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 t="s">
        <v>34</v>
      </c>
      <c r="U25" s="10"/>
      <c r="V25" s="11"/>
      <c r="W25" s="11"/>
      <c r="X25" s="11"/>
      <c r="Y25" s="11"/>
      <c r="Z25" s="9" t="s">
        <v>33</v>
      </c>
      <c r="AA25" s="14">
        <v>4210000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>
        <v>4738200</v>
      </c>
      <c r="AQ25" s="14"/>
      <c r="AR25" s="14"/>
      <c r="AS25" s="14"/>
      <c r="AT25" s="14"/>
      <c r="AU25" s="14">
        <v>5022500</v>
      </c>
      <c r="AV25" s="14"/>
      <c r="AW25" s="14"/>
      <c r="AX25" s="14"/>
      <c r="AY25" s="14"/>
      <c r="AZ25" s="9" t="s">
        <v>33</v>
      </c>
      <c r="BA25" s="14">
        <f>SUM(BA26:BA28)</f>
        <v>1883701.4500000002</v>
      </c>
      <c r="BB25" s="12">
        <f t="shared" si="0"/>
        <v>44.74350237529692</v>
      </c>
    </row>
    <row r="26" spans="1:54" ht="18.75" customHeight="1" x14ac:dyDescent="0.25">
      <c r="A26" s="9" t="s">
        <v>35</v>
      </c>
      <c r="B26" s="10" t="s">
        <v>19</v>
      </c>
      <c r="C26" s="10" t="s">
        <v>21</v>
      </c>
      <c r="D26" s="10" t="s">
        <v>24</v>
      </c>
      <c r="E26" s="10" t="s">
        <v>41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 t="s">
        <v>301</v>
      </c>
      <c r="U26" s="10"/>
      <c r="V26" s="11" t="s">
        <v>36</v>
      </c>
      <c r="W26" s="11"/>
      <c r="X26" s="11"/>
      <c r="Y26" s="11"/>
      <c r="Z26" s="9" t="s">
        <v>35</v>
      </c>
      <c r="AA26" s="14">
        <v>3210000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>
        <v>3614600</v>
      </c>
      <c r="AQ26" s="14"/>
      <c r="AR26" s="14"/>
      <c r="AS26" s="14"/>
      <c r="AT26" s="14"/>
      <c r="AU26" s="14">
        <v>3831500</v>
      </c>
      <c r="AV26" s="14"/>
      <c r="AW26" s="14"/>
      <c r="AX26" s="14"/>
      <c r="AY26" s="14"/>
      <c r="AZ26" s="9" t="s">
        <v>35</v>
      </c>
      <c r="BA26" s="14">
        <v>1482730.1</v>
      </c>
      <c r="BB26" s="12">
        <f t="shared" si="0"/>
        <v>46.190968847352025</v>
      </c>
    </row>
    <row r="27" spans="1:54" ht="18" customHeight="1" x14ac:dyDescent="0.25">
      <c r="A27" s="9" t="s">
        <v>42</v>
      </c>
      <c r="B27" s="10" t="s">
        <v>19</v>
      </c>
      <c r="C27" s="10" t="s">
        <v>21</v>
      </c>
      <c r="D27" s="10" t="s">
        <v>24</v>
      </c>
      <c r="E27" s="10" t="s">
        <v>41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">
        <v>302</v>
      </c>
      <c r="U27" s="10"/>
      <c r="V27" s="11" t="s">
        <v>43</v>
      </c>
      <c r="W27" s="11"/>
      <c r="X27" s="11"/>
      <c r="Y27" s="11"/>
      <c r="Z27" s="9" t="s">
        <v>42</v>
      </c>
      <c r="AA27" s="14">
        <v>25000</v>
      </c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>
        <v>26500</v>
      </c>
      <c r="AQ27" s="14"/>
      <c r="AR27" s="14"/>
      <c r="AS27" s="14"/>
      <c r="AT27" s="14"/>
      <c r="AU27" s="14">
        <v>28100</v>
      </c>
      <c r="AV27" s="14"/>
      <c r="AW27" s="14"/>
      <c r="AX27" s="14"/>
      <c r="AY27" s="14"/>
      <c r="AZ27" s="9" t="s">
        <v>42</v>
      </c>
      <c r="BA27" s="14">
        <v>9035</v>
      </c>
      <c r="BB27" s="12">
        <f t="shared" si="0"/>
        <v>36.140000000000008</v>
      </c>
    </row>
    <row r="28" spans="1:54" ht="17.25" customHeight="1" x14ac:dyDescent="0.25">
      <c r="A28" s="9" t="s">
        <v>37</v>
      </c>
      <c r="B28" s="10" t="s">
        <v>19</v>
      </c>
      <c r="C28" s="10" t="s">
        <v>21</v>
      </c>
      <c r="D28" s="10" t="s">
        <v>24</v>
      </c>
      <c r="E28" s="10" t="s">
        <v>41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 t="s">
        <v>303</v>
      </c>
      <c r="U28" s="10"/>
      <c r="V28" s="11" t="s">
        <v>38</v>
      </c>
      <c r="W28" s="11"/>
      <c r="X28" s="11"/>
      <c r="Y28" s="11"/>
      <c r="Z28" s="9" t="s">
        <v>37</v>
      </c>
      <c r="AA28" s="14">
        <v>975000</v>
      </c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>
        <v>1097100</v>
      </c>
      <c r="AQ28" s="14"/>
      <c r="AR28" s="14"/>
      <c r="AS28" s="14"/>
      <c r="AT28" s="14"/>
      <c r="AU28" s="14">
        <v>1162900</v>
      </c>
      <c r="AV28" s="14"/>
      <c r="AW28" s="14"/>
      <c r="AX28" s="14"/>
      <c r="AY28" s="14"/>
      <c r="AZ28" s="9" t="s">
        <v>37</v>
      </c>
      <c r="BA28" s="14">
        <v>391936.35</v>
      </c>
      <c r="BB28" s="12">
        <f t="shared" si="0"/>
        <v>40.198599999999999</v>
      </c>
    </row>
    <row r="29" spans="1:54" ht="40.5" customHeight="1" x14ac:dyDescent="0.25">
      <c r="A29" s="9" t="s">
        <v>44</v>
      </c>
      <c r="B29" s="10" t="s">
        <v>19</v>
      </c>
      <c r="C29" s="10" t="s">
        <v>21</v>
      </c>
      <c r="D29" s="10" t="s">
        <v>24</v>
      </c>
      <c r="E29" s="10" t="s">
        <v>41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 t="s">
        <v>45</v>
      </c>
      <c r="U29" s="10"/>
      <c r="V29" s="11"/>
      <c r="W29" s="11"/>
      <c r="X29" s="11"/>
      <c r="Y29" s="11"/>
      <c r="Z29" s="9" t="s">
        <v>44</v>
      </c>
      <c r="AA29" s="14">
        <v>1976350</v>
      </c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>
        <v>1560700</v>
      </c>
      <c r="AQ29" s="14"/>
      <c r="AR29" s="14"/>
      <c r="AS29" s="14"/>
      <c r="AT29" s="14"/>
      <c r="AU29" s="14">
        <v>1654500</v>
      </c>
      <c r="AV29" s="14"/>
      <c r="AW29" s="14"/>
      <c r="AX29" s="14"/>
      <c r="AY29" s="14"/>
      <c r="AZ29" s="9" t="s">
        <v>44</v>
      </c>
      <c r="BA29" s="14">
        <f>SUM(BA30)</f>
        <v>1235986.25</v>
      </c>
      <c r="BB29" s="12">
        <f t="shared" si="0"/>
        <v>62.538834214587489</v>
      </c>
    </row>
    <row r="30" spans="1:54" ht="43.5" customHeight="1" x14ac:dyDescent="0.25">
      <c r="A30" s="9" t="s">
        <v>46</v>
      </c>
      <c r="B30" s="10" t="s">
        <v>19</v>
      </c>
      <c r="C30" s="10" t="s">
        <v>21</v>
      </c>
      <c r="D30" s="10" t="s">
        <v>24</v>
      </c>
      <c r="E30" s="10" t="s">
        <v>41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 t="s">
        <v>47</v>
      </c>
      <c r="U30" s="10"/>
      <c r="V30" s="11"/>
      <c r="W30" s="11"/>
      <c r="X30" s="11"/>
      <c r="Y30" s="11"/>
      <c r="Z30" s="9" t="s">
        <v>46</v>
      </c>
      <c r="AA30" s="14">
        <f>SUM(AA31:AA42)</f>
        <v>1976350</v>
      </c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>
        <v>1560700</v>
      </c>
      <c r="AQ30" s="14"/>
      <c r="AR30" s="14"/>
      <c r="AS30" s="14"/>
      <c r="AT30" s="14"/>
      <c r="AU30" s="14">
        <v>1654500</v>
      </c>
      <c r="AV30" s="14"/>
      <c r="AW30" s="14"/>
      <c r="AX30" s="14"/>
      <c r="AY30" s="14"/>
      <c r="AZ30" s="9" t="s">
        <v>46</v>
      </c>
      <c r="BA30" s="14">
        <f>SUM(BA31:BA42)</f>
        <v>1235986.25</v>
      </c>
      <c r="BB30" s="12">
        <f t="shared" si="0"/>
        <v>62.538834214587489</v>
      </c>
    </row>
    <row r="31" spans="1:54" ht="15.75" customHeight="1" x14ac:dyDescent="0.25">
      <c r="A31" s="9" t="s">
        <v>48</v>
      </c>
      <c r="B31" s="10" t="s">
        <v>19</v>
      </c>
      <c r="C31" s="10" t="s">
        <v>21</v>
      </c>
      <c r="D31" s="10" t="s">
        <v>24</v>
      </c>
      <c r="E31" s="10" t="s">
        <v>41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 t="s">
        <v>191</v>
      </c>
      <c r="U31" s="10"/>
      <c r="V31" s="11" t="s">
        <v>49</v>
      </c>
      <c r="W31" s="11"/>
      <c r="X31" s="11"/>
      <c r="Y31" s="11"/>
      <c r="Z31" s="9" t="s">
        <v>48</v>
      </c>
      <c r="AA31" s="14">
        <v>201000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>
        <v>192900</v>
      </c>
      <c r="AQ31" s="14"/>
      <c r="AR31" s="14"/>
      <c r="AS31" s="14"/>
      <c r="AT31" s="14"/>
      <c r="AU31" s="14">
        <v>204500</v>
      </c>
      <c r="AV31" s="14"/>
      <c r="AW31" s="14"/>
      <c r="AX31" s="14"/>
      <c r="AY31" s="14"/>
      <c r="AZ31" s="9" t="s">
        <v>48</v>
      </c>
      <c r="BA31" s="14">
        <v>92642.22</v>
      </c>
      <c r="BB31" s="12">
        <f t="shared" si="0"/>
        <v>46.090656716417911</v>
      </c>
    </row>
    <row r="32" spans="1:54" ht="15.75" customHeight="1" x14ac:dyDescent="0.25">
      <c r="A32" s="9" t="s">
        <v>52</v>
      </c>
      <c r="B32" s="10" t="s">
        <v>19</v>
      </c>
      <c r="C32" s="10" t="s">
        <v>21</v>
      </c>
      <c r="D32" s="10" t="s">
        <v>24</v>
      </c>
      <c r="E32" s="10" t="s">
        <v>41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 t="s">
        <v>191</v>
      </c>
      <c r="U32" s="10"/>
      <c r="V32" s="11" t="s">
        <v>53</v>
      </c>
      <c r="W32" s="11"/>
      <c r="X32" s="11"/>
      <c r="Y32" s="11"/>
      <c r="Z32" s="9" t="s">
        <v>52</v>
      </c>
      <c r="AA32" s="14">
        <v>50000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>
        <v>291500</v>
      </c>
      <c r="AQ32" s="14"/>
      <c r="AR32" s="14"/>
      <c r="AS32" s="14"/>
      <c r="AT32" s="14"/>
      <c r="AU32" s="14">
        <v>309000</v>
      </c>
      <c r="AV32" s="14"/>
      <c r="AW32" s="14"/>
      <c r="AX32" s="14"/>
      <c r="AY32" s="14"/>
      <c r="AZ32" s="9" t="s">
        <v>52</v>
      </c>
      <c r="BA32" s="14">
        <v>16950</v>
      </c>
      <c r="BB32" s="12">
        <f t="shared" ref="BB32:BB35" si="1">PRODUCT(BA32,1/AA32,100)</f>
        <v>33.900000000000006</v>
      </c>
    </row>
    <row r="33" spans="1:54" ht="15.75" customHeight="1" x14ac:dyDescent="0.25">
      <c r="A33" s="9" t="s">
        <v>54</v>
      </c>
      <c r="B33" s="10" t="s">
        <v>19</v>
      </c>
      <c r="C33" s="10" t="s">
        <v>21</v>
      </c>
      <c r="D33" s="10" t="s">
        <v>24</v>
      </c>
      <c r="E33" s="10" t="s">
        <v>41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">
        <v>191</v>
      </c>
      <c r="U33" s="10"/>
      <c r="V33" s="11" t="s">
        <v>55</v>
      </c>
      <c r="W33" s="11"/>
      <c r="X33" s="11"/>
      <c r="Y33" s="11"/>
      <c r="Z33" s="9" t="s">
        <v>54</v>
      </c>
      <c r="AA33" s="14">
        <v>425000</v>
      </c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>
        <v>381600</v>
      </c>
      <c r="AQ33" s="14"/>
      <c r="AR33" s="14"/>
      <c r="AS33" s="14"/>
      <c r="AT33" s="14"/>
      <c r="AU33" s="14">
        <v>404500</v>
      </c>
      <c r="AV33" s="14"/>
      <c r="AW33" s="14"/>
      <c r="AX33" s="14"/>
      <c r="AY33" s="14"/>
      <c r="AZ33" s="9" t="s">
        <v>54</v>
      </c>
      <c r="BA33" s="14">
        <v>307882.53999999998</v>
      </c>
      <c r="BB33" s="12">
        <f t="shared" si="1"/>
        <v>72.442950588235277</v>
      </c>
    </row>
    <row r="34" spans="1:54" ht="15.75" customHeight="1" x14ac:dyDescent="0.25">
      <c r="A34" s="9" t="s">
        <v>58</v>
      </c>
      <c r="B34" s="10" t="s">
        <v>19</v>
      </c>
      <c r="C34" s="10" t="s">
        <v>21</v>
      </c>
      <c r="D34" s="10" t="s">
        <v>24</v>
      </c>
      <c r="E34" s="10" t="s">
        <v>41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 t="s">
        <v>191</v>
      </c>
      <c r="U34" s="10"/>
      <c r="V34" s="11" t="s">
        <v>59</v>
      </c>
      <c r="W34" s="11"/>
      <c r="X34" s="11"/>
      <c r="Y34" s="11"/>
      <c r="Z34" s="9" t="s">
        <v>58</v>
      </c>
      <c r="AA34" s="14">
        <v>15000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>
        <v>68900</v>
      </c>
      <c r="AQ34" s="14"/>
      <c r="AR34" s="14"/>
      <c r="AS34" s="14"/>
      <c r="AT34" s="14"/>
      <c r="AU34" s="14">
        <v>73100</v>
      </c>
      <c r="AV34" s="14"/>
      <c r="AW34" s="14"/>
      <c r="AX34" s="14"/>
      <c r="AY34" s="14"/>
      <c r="AZ34" s="9" t="s">
        <v>58</v>
      </c>
      <c r="BA34" s="14">
        <v>0</v>
      </c>
      <c r="BB34" s="12">
        <f t="shared" si="1"/>
        <v>0</v>
      </c>
    </row>
    <row r="35" spans="1:54" ht="24.75" customHeight="1" x14ac:dyDescent="0.25">
      <c r="A35" s="9" t="s">
        <v>60</v>
      </c>
      <c r="B35" s="10" t="s">
        <v>19</v>
      </c>
      <c r="C35" s="10" t="s">
        <v>21</v>
      </c>
      <c r="D35" s="10" t="s">
        <v>24</v>
      </c>
      <c r="E35" s="10" t="s">
        <v>41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 t="s">
        <v>191</v>
      </c>
      <c r="U35" s="10"/>
      <c r="V35" s="11" t="s">
        <v>61</v>
      </c>
      <c r="W35" s="11"/>
      <c r="X35" s="11"/>
      <c r="Y35" s="11"/>
      <c r="Z35" s="9" t="s">
        <v>60</v>
      </c>
      <c r="AA35" s="14">
        <v>15000</v>
      </c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>
        <v>334300</v>
      </c>
      <c r="AQ35" s="14"/>
      <c r="AR35" s="14"/>
      <c r="AS35" s="14"/>
      <c r="AT35" s="14"/>
      <c r="AU35" s="14">
        <v>354400</v>
      </c>
      <c r="AV35" s="14"/>
      <c r="AW35" s="14"/>
      <c r="AX35" s="14"/>
      <c r="AY35" s="14"/>
      <c r="AZ35" s="9" t="s">
        <v>60</v>
      </c>
      <c r="BA35" s="14">
        <v>6295</v>
      </c>
      <c r="BB35" s="12">
        <f t="shared" si="1"/>
        <v>41.966666666666669</v>
      </c>
    </row>
    <row r="36" spans="1:54" ht="15.75" customHeight="1" x14ac:dyDescent="0.25">
      <c r="A36" s="9" t="s">
        <v>48</v>
      </c>
      <c r="B36" s="10" t="s">
        <v>19</v>
      </c>
      <c r="C36" s="10" t="s">
        <v>21</v>
      </c>
      <c r="D36" s="10" t="s">
        <v>24</v>
      </c>
      <c r="E36" s="10" t="s">
        <v>41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 t="s">
        <v>304</v>
      </c>
      <c r="U36" s="10"/>
      <c r="V36" s="11" t="s">
        <v>49</v>
      </c>
      <c r="W36" s="11"/>
      <c r="X36" s="11"/>
      <c r="Y36" s="11"/>
      <c r="Z36" s="9" t="s">
        <v>48</v>
      </c>
      <c r="AA36" s="14">
        <v>32000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>
        <v>192900</v>
      </c>
      <c r="AQ36" s="14"/>
      <c r="AR36" s="14"/>
      <c r="AS36" s="14"/>
      <c r="AT36" s="14"/>
      <c r="AU36" s="14">
        <v>204500</v>
      </c>
      <c r="AV36" s="14"/>
      <c r="AW36" s="14"/>
      <c r="AX36" s="14"/>
      <c r="AY36" s="14"/>
      <c r="AZ36" s="9" t="s">
        <v>48</v>
      </c>
      <c r="BA36" s="14">
        <v>3320.78</v>
      </c>
      <c r="BB36" s="12">
        <f t="shared" ref="BB36" si="2">PRODUCT(BA36,1/AA36,100)</f>
        <v>10.377437500000001</v>
      </c>
    </row>
    <row r="37" spans="1:54" ht="15.75" customHeight="1" x14ac:dyDescent="0.25">
      <c r="A37" s="9" t="s">
        <v>50</v>
      </c>
      <c r="B37" s="10" t="s">
        <v>19</v>
      </c>
      <c r="C37" s="10" t="s">
        <v>21</v>
      </c>
      <c r="D37" s="10" t="s">
        <v>24</v>
      </c>
      <c r="E37" s="10" t="s">
        <v>41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">
        <v>304</v>
      </c>
      <c r="U37" s="10"/>
      <c r="V37" s="11" t="s">
        <v>51</v>
      </c>
      <c r="W37" s="11"/>
      <c r="X37" s="11"/>
      <c r="Y37" s="11"/>
      <c r="Z37" s="9" t="s">
        <v>50</v>
      </c>
      <c r="AA37" s="14">
        <v>215000</v>
      </c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>
        <v>227900</v>
      </c>
      <c r="AQ37" s="14"/>
      <c r="AR37" s="14"/>
      <c r="AS37" s="14"/>
      <c r="AT37" s="14"/>
      <c r="AU37" s="14">
        <v>241600</v>
      </c>
      <c r="AV37" s="14"/>
      <c r="AW37" s="14"/>
      <c r="AX37" s="14"/>
      <c r="AY37" s="14"/>
      <c r="AZ37" s="9" t="s">
        <v>50</v>
      </c>
      <c r="BA37" s="14">
        <v>120064.93</v>
      </c>
      <c r="BB37" s="12">
        <f t="shared" si="0"/>
        <v>55.844153488372086</v>
      </c>
    </row>
    <row r="38" spans="1:54" ht="18" customHeight="1" x14ac:dyDescent="0.25">
      <c r="A38" s="9" t="s">
        <v>52</v>
      </c>
      <c r="B38" s="10" t="s">
        <v>19</v>
      </c>
      <c r="C38" s="10" t="s">
        <v>21</v>
      </c>
      <c r="D38" s="10" t="s">
        <v>24</v>
      </c>
      <c r="E38" s="10" t="s">
        <v>41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 t="s">
        <v>304</v>
      </c>
      <c r="U38" s="10"/>
      <c r="V38" s="11" t="s">
        <v>53</v>
      </c>
      <c r="W38" s="11"/>
      <c r="X38" s="11"/>
      <c r="Y38" s="11"/>
      <c r="Z38" s="9" t="s">
        <v>52</v>
      </c>
      <c r="AA38" s="14">
        <v>400000</v>
      </c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>
        <v>291500</v>
      </c>
      <c r="AQ38" s="14"/>
      <c r="AR38" s="14"/>
      <c r="AS38" s="14"/>
      <c r="AT38" s="14"/>
      <c r="AU38" s="14">
        <v>309000</v>
      </c>
      <c r="AV38" s="14"/>
      <c r="AW38" s="14"/>
      <c r="AX38" s="14"/>
      <c r="AY38" s="14"/>
      <c r="AZ38" s="9" t="s">
        <v>52</v>
      </c>
      <c r="BA38" s="14">
        <v>399410</v>
      </c>
      <c r="BB38" s="12">
        <f t="shared" si="0"/>
        <v>99.852500000000006</v>
      </c>
    </row>
    <row r="39" spans="1:54" ht="16.5" customHeight="1" x14ac:dyDescent="0.25">
      <c r="A39" s="9" t="s">
        <v>54</v>
      </c>
      <c r="B39" s="10" t="s">
        <v>19</v>
      </c>
      <c r="C39" s="10" t="s">
        <v>21</v>
      </c>
      <c r="D39" s="10" t="s">
        <v>24</v>
      </c>
      <c r="E39" s="10" t="s">
        <v>41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 t="s">
        <v>304</v>
      </c>
      <c r="U39" s="10"/>
      <c r="V39" s="11" t="s">
        <v>55</v>
      </c>
      <c r="W39" s="11"/>
      <c r="X39" s="11"/>
      <c r="Y39" s="11"/>
      <c r="Z39" s="9" t="s">
        <v>54</v>
      </c>
      <c r="AA39" s="14">
        <v>260000</v>
      </c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>
        <v>381600</v>
      </c>
      <c r="AQ39" s="14"/>
      <c r="AR39" s="14"/>
      <c r="AS39" s="14"/>
      <c r="AT39" s="14"/>
      <c r="AU39" s="14">
        <v>404500</v>
      </c>
      <c r="AV39" s="14"/>
      <c r="AW39" s="14"/>
      <c r="AX39" s="14"/>
      <c r="AY39" s="14"/>
      <c r="AZ39" s="9" t="s">
        <v>54</v>
      </c>
      <c r="BA39" s="14">
        <v>146602.78</v>
      </c>
      <c r="BB39" s="12">
        <f t="shared" si="0"/>
        <v>56.385684615384612</v>
      </c>
    </row>
    <row r="40" spans="1:54" ht="17.25" customHeight="1" x14ac:dyDescent="0.25">
      <c r="A40" s="9" t="s">
        <v>56</v>
      </c>
      <c r="B40" s="10" t="s">
        <v>19</v>
      </c>
      <c r="C40" s="10" t="s">
        <v>21</v>
      </c>
      <c r="D40" s="10" t="s">
        <v>24</v>
      </c>
      <c r="E40" s="10" t="s">
        <v>41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 t="s">
        <v>304</v>
      </c>
      <c r="U40" s="10"/>
      <c r="V40" s="11" t="s">
        <v>305</v>
      </c>
      <c r="W40" s="11"/>
      <c r="X40" s="11"/>
      <c r="Y40" s="11"/>
      <c r="Z40" s="9" t="s">
        <v>56</v>
      </c>
      <c r="AA40" s="14">
        <v>58000</v>
      </c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>
        <v>63600</v>
      </c>
      <c r="AQ40" s="14"/>
      <c r="AR40" s="14"/>
      <c r="AS40" s="14"/>
      <c r="AT40" s="14"/>
      <c r="AU40" s="14">
        <v>67400</v>
      </c>
      <c r="AV40" s="14"/>
      <c r="AW40" s="14"/>
      <c r="AX40" s="14"/>
      <c r="AY40" s="14"/>
      <c r="AZ40" s="9" t="s">
        <v>56</v>
      </c>
      <c r="BA40" s="14">
        <v>0</v>
      </c>
      <c r="BB40" s="12">
        <f t="shared" si="0"/>
        <v>0</v>
      </c>
    </row>
    <row r="41" spans="1:54" ht="17.25" customHeight="1" x14ac:dyDescent="0.25">
      <c r="A41" s="9" t="s">
        <v>58</v>
      </c>
      <c r="B41" s="10" t="s">
        <v>19</v>
      </c>
      <c r="C41" s="10" t="s">
        <v>21</v>
      </c>
      <c r="D41" s="10" t="s">
        <v>24</v>
      </c>
      <c r="E41" s="10" t="s">
        <v>41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 t="s">
        <v>304</v>
      </c>
      <c r="U41" s="10"/>
      <c r="V41" s="11" t="s">
        <v>59</v>
      </c>
      <c r="W41" s="11"/>
      <c r="X41" s="11"/>
      <c r="Y41" s="11"/>
      <c r="Z41" s="9" t="s">
        <v>58</v>
      </c>
      <c r="AA41" s="14">
        <v>50000</v>
      </c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>
        <v>68900</v>
      </c>
      <c r="AQ41" s="14"/>
      <c r="AR41" s="14"/>
      <c r="AS41" s="14"/>
      <c r="AT41" s="14"/>
      <c r="AU41" s="14">
        <v>73100</v>
      </c>
      <c r="AV41" s="14"/>
      <c r="AW41" s="14"/>
      <c r="AX41" s="14"/>
      <c r="AY41" s="14"/>
      <c r="AZ41" s="9" t="s">
        <v>58</v>
      </c>
      <c r="BA41" s="14">
        <v>29000</v>
      </c>
      <c r="BB41" s="12">
        <f t="shared" si="0"/>
        <v>58.000000000000007</v>
      </c>
    </row>
    <row r="42" spans="1:54" ht="26.25" customHeight="1" x14ac:dyDescent="0.25">
      <c r="A42" s="9" t="s">
        <v>60</v>
      </c>
      <c r="B42" s="10" t="s">
        <v>19</v>
      </c>
      <c r="C42" s="10" t="s">
        <v>21</v>
      </c>
      <c r="D42" s="10" t="s">
        <v>24</v>
      </c>
      <c r="E42" s="10" t="s">
        <v>41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 t="s">
        <v>304</v>
      </c>
      <c r="U42" s="10"/>
      <c r="V42" s="11" t="s">
        <v>61</v>
      </c>
      <c r="W42" s="11"/>
      <c r="X42" s="11"/>
      <c r="Y42" s="11"/>
      <c r="Z42" s="9" t="s">
        <v>60</v>
      </c>
      <c r="AA42" s="14">
        <v>255350</v>
      </c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>
        <v>334300</v>
      </c>
      <c r="AQ42" s="14"/>
      <c r="AR42" s="14"/>
      <c r="AS42" s="14"/>
      <c r="AT42" s="14"/>
      <c r="AU42" s="14">
        <v>354400</v>
      </c>
      <c r="AV42" s="14"/>
      <c r="AW42" s="14"/>
      <c r="AX42" s="14"/>
      <c r="AY42" s="14"/>
      <c r="AZ42" s="9" t="s">
        <v>60</v>
      </c>
      <c r="BA42" s="14">
        <v>113818</v>
      </c>
      <c r="BB42" s="12">
        <f t="shared" si="0"/>
        <v>44.573330722537698</v>
      </c>
    </row>
    <row r="43" spans="1:54" ht="16.5" customHeight="1" x14ac:dyDescent="0.25">
      <c r="A43" s="9" t="s">
        <v>62</v>
      </c>
      <c r="B43" s="10" t="s">
        <v>19</v>
      </c>
      <c r="C43" s="10" t="s">
        <v>21</v>
      </c>
      <c r="D43" s="10" t="s">
        <v>24</v>
      </c>
      <c r="E43" s="10" t="s">
        <v>41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 t="s">
        <v>63</v>
      </c>
      <c r="U43" s="10"/>
      <c r="V43" s="11"/>
      <c r="W43" s="11"/>
      <c r="X43" s="11"/>
      <c r="Y43" s="11"/>
      <c r="Z43" s="9" t="s">
        <v>62</v>
      </c>
      <c r="AA43" s="14">
        <v>30000</v>
      </c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>
        <v>31800</v>
      </c>
      <c r="AQ43" s="14"/>
      <c r="AR43" s="14"/>
      <c r="AS43" s="14"/>
      <c r="AT43" s="14"/>
      <c r="AU43" s="14">
        <v>33700</v>
      </c>
      <c r="AV43" s="14"/>
      <c r="AW43" s="14"/>
      <c r="AX43" s="14"/>
      <c r="AY43" s="14"/>
      <c r="AZ43" s="9" t="s">
        <v>62</v>
      </c>
      <c r="BA43" s="14">
        <f>SUM(BA44)</f>
        <v>108.72</v>
      </c>
      <c r="BB43" s="12">
        <f t="shared" si="0"/>
        <v>0.3624</v>
      </c>
    </row>
    <row r="44" spans="1:54" ht="15.75" customHeight="1" x14ac:dyDescent="0.25">
      <c r="A44" s="9" t="s">
        <v>64</v>
      </c>
      <c r="B44" s="10" t="s">
        <v>19</v>
      </c>
      <c r="C44" s="10" t="s">
        <v>21</v>
      </c>
      <c r="D44" s="10" t="s">
        <v>24</v>
      </c>
      <c r="E44" s="10" t="s">
        <v>41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 t="s">
        <v>65</v>
      </c>
      <c r="U44" s="10"/>
      <c r="V44" s="11"/>
      <c r="W44" s="11"/>
      <c r="X44" s="11"/>
      <c r="Y44" s="11"/>
      <c r="Z44" s="9" t="s">
        <v>64</v>
      </c>
      <c r="AA44" s="14">
        <v>30000</v>
      </c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>
        <v>31800</v>
      </c>
      <c r="AQ44" s="14"/>
      <c r="AR44" s="14"/>
      <c r="AS44" s="14"/>
      <c r="AT44" s="14"/>
      <c r="AU44" s="14">
        <v>33700</v>
      </c>
      <c r="AV44" s="14"/>
      <c r="AW44" s="14"/>
      <c r="AX44" s="14"/>
      <c r="AY44" s="14"/>
      <c r="AZ44" s="9" t="s">
        <v>64</v>
      </c>
      <c r="BA44" s="14">
        <f>SUM(BA45:BA46)</f>
        <v>108.72</v>
      </c>
      <c r="BB44" s="12">
        <f t="shared" si="0"/>
        <v>0.3624</v>
      </c>
    </row>
    <row r="45" spans="1:54" ht="15.75" customHeight="1" x14ac:dyDescent="0.25">
      <c r="A45" s="9" t="s">
        <v>56</v>
      </c>
      <c r="B45" s="10" t="s">
        <v>19</v>
      </c>
      <c r="C45" s="10" t="s">
        <v>21</v>
      </c>
      <c r="D45" s="10" t="s">
        <v>24</v>
      </c>
      <c r="E45" s="10" t="s">
        <v>41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 t="s">
        <v>306</v>
      </c>
      <c r="U45" s="10"/>
      <c r="V45" s="11" t="s">
        <v>307</v>
      </c>
      <c r="W45" s="11"/>
      <c r="X45" s="11"/>
      <c r="Y45" s="11"/>
      <c r="Z45" s="9" t="s">
        <v>56</v>
      </c>
      <c r="AA45" s="14">
        <v>10000</v>
      </c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>
        <v>31800</v>
      </c>
      <c r="AQ45" s="14"/>
      <c r="AR45" s="14"/>
      <c r="AS45" s="14"/>
      <c r="AT45" s="14"/>
      <c r="AU45" s="14">
        <v>33700</v>
      </c>
      <c r="AV45" s="14"/>
      <c r="AW45" s="14"/>
      <c r="AX45" s="14"/>
      <c r="AY45" s="14"/>
      <c r="AZ45" s="9" t="s">
        <v>56</v>
      </c>
      <c r="BA45" s="14">
        <v>108.72</v>
      </c>
      <c r="BB45" s="12">
        <f t="shared" si="0"/>
        <v>1.0871999999999999</v>
      </c>
    </row>
    <row r="46" spans="1:54" ht="15.75" customHeight="1" x14ac:dyDescent="0.25">
      <c r="A46" s="9" t="s">
        <v>56</v>
      </c>
      <c r="B46" s="10" t="s">
        <v>19</v>
      </c>
      <c r="C46" s="10" t="s">
        <v>21</v>
      </c>
      <c r="D46" s="10" t="s">
        <v>24</v>
      </c>
      <c r="E46" s="10" t="s">
        <v>41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 t="s">
        <v>306</v>
      </c>
      <c r="U46" s="10"/>
      <c r="V46" s="11" t="s">
        <v>305</v>
      </c>
      <c r="W46" s="11"/>
      <c r="X46" s="11"/>
      <c r="Y46" s="11"/>
      <c r="Z46" s="9" t="s">
        <v>56</v>
      </c>
      <c r="AA46" s="14">
        <v>20000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>
        <v>31800</v>
      </c>
      <c r="AQ46" s="14"/>
      <c r="AR46" s="14"/>
      <c r="AS46" s="14"/>
      <c r="AT46" s="14"/>
      <c r="AU46" s="14">
        <v>33700</v>
      </c>
      <c r="AV46" s="14"/>
      <c r="AW46" s="14"/>
      <c r="AX46" s="14"/>
      <c r="AY46" s="14"/>
      <c r="AZ46" s="9" t="s">
        <v>56</v>
      </c>
      <c r="BA46" s="14">
        <v>0</v>
      </c>
      <c r="BB46" s="12">
        <f t="shared" ref="BB46" si="3">PRODUCT(BA46,1/AA46,100)</f>
        <v>0</v>
      </c>
    </row>
    <row r="47" spans="1:54" ht="24.75" customHeight="1" x14ac:dyDescent="0.25">
      <c r="A47" s="15" t="s">
        <v>66</v>
      </c>
      <c r="B47" s="16" t="s">
        <v>19</v>
      </c>
      <c r="C47" s="16" t="s">
        <v>21</v>
      </c>
      <c r="D47" s="16" t="s">
        <v>24</v>
      </c>
      <c r="E47" s="16" t="s">
        <v>67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7"/>
      <c r="W47" s="17"/>
      <c r="X47" s="17"/>
      <c r="Y47" s="17"/>
      <c r="Z47" s="15" t="s">
        <v>66</v>
      </c>
      <c r="AA47" s="18">
        <v>482426.26</v>
      </c>
      <c r="AB47" s="18"/>
      <c r="AC47" s="18">
        <v>1000</v>
      </c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>
        <v>458400</v>
      </c>
      <c r="AQ47" s="18"/>
      <c r="AR47" s="18">
        <v>1000</v>
      </c>
      <c r="AS47" s="18"/>
      <c r="AT47" s="18"/>
      <c r="AU47" s="18">
        <v>485800</v>
      </c>
      <c r="AV47" s="18"/>
      <c r="AW47" s="18">
        <v>1000</v>
      </c>
      <c r="AX47" s="18"/>
      <c r="AY47" s="18"/>
      <c r="AZ47" s="15" t="s">
        <v>66</v>
      </c>
      <c r="BA47" s="18">
        <f>SUM(BA48)</f>
        <v>481426.26</v>
      </c>
      <c r="BB47" s="18">
        <f t="shared" si="0"/>
        <v>99.792714434740745</v>
      </c>
    </row>
    <row r="48" spans="1:54" ht="17.25" customHeight="1" x14ac:dyDescent="0.25">
      <c r="A48" s="6" t="s">
        <v>68</v>
      </c>
      <c r="B48" s="7" t="s">
        <v>19</v>
      </c>
      <c r="C48" s="7" t="s">
        <v>21</v>
      </c>
      <c r="D48" s="7" t="s">
        <v>24</v>
      </c>
      <c r="E48" s="7" t="s">
        <v>69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8"/>
      <c r="W48" s="8"/>
      <c r="X48" s="8"/>
      <c r="Y48" s="8"/>
      <c r="Z48" s="6" t="s">
        <v>68</v>
      </c>
      <c r="AA48" s="13">
        <v>482426.26</v>
      </c>
      <c r="AB48" s="13"/>
      <c r="AC48" s="13">
        <v>1000</v>
      </c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>
        <v>458400</v>
      </c>
      <c r="AQ48" s="13"/>
      <c r="AR48" s="13">
        <v>1000</v>
      </c>
      <c r="AS48" s="13"/>
      <c r="AT48" s="13"/>
      <c r="AU48" s="13">
        <v>485800</v>
      </c>
      <c r="AV48" s="13"/>
      <c r="AW48" s="13">
        <v>1000</v>
      </c>
      <c r="AX48" s="13"/>
      <c r="AY48" s="13"/>
      <c r="AZ48" s="6" t="s">
        <v>68</v>
      </c>
      <c r="BA48" s="13">
        <f>SUM(BA49,BA53,BA57,BA61,BA65,BA69,BA73)</f>
        <v>481426.26</v>
      </c>
      <c r="BB48" s="12">
        <f t="shared" si="0"/>
        <v>99.792714434740745</v>
      </c>
    </row>
    <row r="49" spans="1:54" ht="63" customHeight="1" x14ac:dyDescent="0.25">
      <c r="A49" s="6" t="s">
        <v>70</v>
      </c>
      <c r="B49" s="7" t="s">
        <v>19</v>
      </c>
      <c r="C49" s="7" t="s">
        <v>21</v>
      </c>
      <c r="D49" s="7" t="s">
        <v>24</v>
      </c>
      <c r="E49" s="7" t="s">
        <v>71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8"/>
      <c r="W49" s="8"/>
      <c r="X49" s="8"/>
      <c r="Y49" s="8"/>
      <c r="Z49" s="6" t="s">
        <v>70</v>
      </c>
      <c r="AA49" s="13">
        <v>136010</v>
      </c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>
        <v>144200</v>
      </c>
      <c r="AQ49" s="13"/>
      <c r="AR49" s="13"/>
      <c r="AS49" s="13"/>
      <c r="AT49" s="13"/>
      <c r="AU49" s="13">
        <v>152800</v>
      </c>
      <c r="AV49" s="13"/>
      <c r="AW49" s="13"/>
      <c r="AX49" s="13"/>
      <c r="AY49" s="13"/>
      <c r="AZ49" s="6" t="s">
        <v>70</v>
      </c>
      <c r="BA49" s="14">
        <f>SUM(BA50)</f>
        <v>136010</v>
      </c>
      <c r="BB49" s="12">
        <f t="shared" si="0"/>
        <v>100</v>
      </c>
    </row>
    <row r="50" spans="1:54" ht="18" customHeight="1" x14ac:dyDescent="0.25">
      <c r="A50" s="9" t="s">
        <v>72</v>
      </c>
      <c r="B50" s="10" t="s">
        <v>19</v>
      </c>
      <c r="C50" s="10" t="s">
        <v>21</v>
      </c>
      <c r="D50" s="10" t="s">
        <v>24</v>
      </c>
      <c r="E50" s="10" t="s">
        <v>71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 t="s">
        <v>73</v>
      </c>
      <c r="U50" s="10"/>
      <c r="V50" s="11"/>
      <c r="W50" s="11"/>
      <c r="X50" s="11"/>
      <c r="Y50" s="11"/>
      <c r="Z50" s="9" t="s">
        <v>72</v>
      </c>
      <c r="AA50" s="14">
        <v>136010</v>
      </c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>
        <v>144200</v>
      </c>
      <c r="AQ50" s="14"/>
      <c r="AR50" s="14"/>
      <c r="AS50" s="14"/>
      <c r="AT50" s="14"/>
      <c r="AU50" s="14">
        <v>152800</v>
      </c>
      <c r="AV50" s="14"/>
      <c r="AW50" s="14"/>
      <c r="AX50" s="14"/>
      <c r="AY50" s="14"/>
      <c r="AZ50" s="9" t="s">
        <v>72</v>
      </c>
      <c r="BA50" s="14">
        <f>SUM(BA51)</f>
        <v>136010</v>
      </c>
      <c r="BB50" s="12">
        <f t="shared" si="0"/>
        <v>100</v>
      </c>
    </row>
    <row r="51" spans="1:54" ht="17.25" customHeight="1" x14ac:dyDescent="0.25">
      <c r="A51" s="9" t="s">
        <v>74</v>
      </c>
      <c r="B51" s="10" t="s">
        <v>19</v>
      </c>
      <c r="C51" s="10" t="s">
        <v>21</v>
      </c>
      <c r="D51" s="10" t="s">
        <v>24</v>
      </c>
      <c r="E51" s="10" t="s">
        <v>71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 t="s">
        <v>75</v>
      </c>
      <c r="U51" s="10"/>
      <c r="V51" s="11"/>
      <c r="W51" s="11"/>
      <c r="X51" s="11"/>
      <c r="Y51" s="11"/>
      <c r="Z51" s="9" t="s">
        <v>74</v>
      </c>
      <c r="AA51" s="14">
        <v>136010</v>
      </c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>
        <v>144200</v>
      </c>
      <c r="AQ51" s="14"/>
      <c r="AR51" s="14"/>
      <c r="AS51" s="14"/>
      <c r="AT51" s="14"/>
      <c r="AU51" s="14">
        <v>152800</v>
      </c>
      <c r="AV51" s="14"/>
      <c r="AW51" s="14"/>
      <c r="AX51" s="14"/>
      <c r="AY51" s="14"/>
      <c r="AZ51" s="9" t="s">
        <v>74</v>
      </c>
      <c r="BA51" s="14">
        <f>SUM(BA52)</f>
        <v>136010</v>
      </c>
      <c r="BB51" s="12">
        <f t="shared" si="0"/>
        <v>100</v>
      </c>
    </row>
    <row r="52" spans="1:54" ht="29.25" customHeight="1" x14ac:dyDescent="0.25">
      <c r="A52" s="9" t="s">
        <v>76</v>
      </c>
      <c r="B52" s="10" t="s">
        <v>19</v>
      </c>
      <c r="C52" s="10" t="s">
        <v>21</v>
      </c>
      <c r="D52" s="10" t="s">
        <v>24</v>
      </c>
      <c r="E52" s="10" t="s">
        <v>71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 t="s">
        <v>75</v>
      </c>
      <c r="U52" s="10"/>
      <c r="V52" s="11" t="s">
        <v>77</v>
      </c>
      <c r="W52" s="11"/>
      <c r="X52" s="11"/>
      <c r="Y52" s="11"/>
      <c r="Z52" s="9" t="s">
        <v>76</v>
      </c>
      <c r="AA52" s="14">
        <v>136010</v>
      </c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>
        <v>144200</v>
      </c>
      <c r="AQ52" s="14"/>
      <c r="AR52" s="14"/>
      <c r="AS52" s="14"/>
      <c r="AT52" s="14"/>
      <c r="AU52" s="14">
        <v>152800</v>
      </c>
      <c r="AV52" s="14"/>
      <c r="AW52" s="14"/>
      <c r="AX52" s="14"/>
      <c r="AY52" s="14"/>
      <c r="AZ52" s="9" t="s">
        <v>76</v>
      </c>
      <c r="BA52" s="14">
        <v>136010</v>
      </c>
      <c r="BB52" s="12">
        <f t="shared" si="0"/>
        <v>100</v>
      </c>
    </row>
    <row r="53" spans="1:54" ht="71.25" customHeight="1" x14ac:dyDescent="0.25">
      <c r="A53" s="6" t="s">
        <v>78</v>
      </c>
      <c r="B53" s="7" t="s">
        <v>19</v>
      </c>
      <c r="C53" s="7" t="s">
        <v>21</v>
      </c>
      <c r="D53" s="7" t="s">
        <v>24</v>
      </c>
      <c r="E53" s="7" t="s">
        <v>79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  <c r="W53" s="8"/>
      <c r="X53" s="8"/>
      <c r="Y53" s="8"/>
      <c r="Z53" s="6" t="s">
        <v>78</v>
      </c>
      <c r="AA53" s="13">
        <v>58832</v>
      </c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>
        <v>62300</v>
      </c>
      <c r="AQ53" s="13"/>
      <c r="AR53" s="13"/>
      <c r="AS53" s="13"/>
      <c r="AT53" s="13"/>
      <c r="AU53" s="13">
        <v>66100</v>
      </c>
      <c r="AV53" s="13"/>
      <c r="AW53" s="13"/>
      <c r="AX53" s="13"/>
      <c r="AY53" s="13"/>
      <c r="AZ53" s="6" t="s">
        <v>78</v>
      </c>
      <c r="BA53" s="14">
        <f>SUM(BA54)</f>
        <v>58832</v>
      </c>
      <c r="BB53" s="12">
        <f t="shared" si="0"/>
        <v>100</v>
      </c>
    </row>
    <row r="54" spans="1:54" ht="17.25" customHeight="1" x14ac:dyDescent="0.25">
      <c r="A54" s="9" t="s">
        <v>72</v>
      </c>
      <c r="B54" s="10" t="s">
        <v>19</v>
      </c>
      <c r="C54" s="10" t="s">
        <v>21</v>
      </c>
      <c r="D54" s="10" t="s">
        <v>24</v>
      </c>
      <c r="E54" s="10" t="s">
        <v>79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 t="s">
        <v>73</v>
      </c>
      <c r="U54" s="10"/>
      <c r="V54" s="11"/>
      <c r="W54" s="11"/>
      <c r="X54" s="11"/>
      <c r="Y54" s="11"/>
      <c r="Z54" s="9" t="s">
        <v>72</v>
      </c>
      <c r="AA54" s="14">
        <v>58832</v>
      </c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>
        <v>62300</v>
      </c>
      <c r="AQ54" s="14"/>
      <c r="AR54" s="14"/>
      <c r="AS54" s="14"/>
      <c r="AT54" s="14"/>
      <c r="AU54" s="14">
        <v>66100</v>
      </c>
      <c r="AV54" s="14"/>
      <c r="AW54" s="14"/>
      <c r="AX54" s="14"/>
      <c r="AY54" s="14"/>
      <c r="AZ54" s="9" t="s">
        <v>72</v>
      </c>
      <c r="BA54" s="14">
        <f>SUM(BA55)</f>
        <v>58832</v>
      </c>
      <c r="BB54" s="12">
        <f t="shared" si="0"/>
        <v>100</v>
      </c>
    </row>
    <row r="55" spans="1:54" ht="16.5" customHeight="1" x14ac:dyDescent="0.25">
      <c r="A55" s="9" t="s">
        <v>74</v>
      </c>
      <c r="B55" s="10" t="s">
        <v>19</v>
      </c>
      <c r="C55" s="10" t="s">
        <v>21</v>
      </c>
      <c r="D55" s="10" t="s">
        <v>24</v>
      </c>
      <c r="E55" s="10" t="s">
        <v>79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 t="s">
        <v>75</v>
      </c>
      <c r="U55" s="10"/>
      <c r="V55" s="11"/>
      <c r="W55" s="11"/>
      <c r="X55" s="11"/>
      <c r="Y55" s="11"/>
      <c r="Z55" s="9" t="s">
        <v>74</v>
      </c>
      <c r="AA55" s="14">
        <v>58832</v>
      </c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>
        <v>62300</v>
      </c>
      <c r="AQ55" s="14"/>
      <c r="AR55" s="14"/>
      <c r="AS55" s="14"/>
      <c r="AT55" s="14"/>
      <c r="AU55" s="14">
        <v>66100</v>
      </c>
      <c r="AV55" s="14"/>
      <c r="AW55" s="14"/>
      <c r="AX55" s="14"/>
      <c r="AY55" s="14"/>
      <c r="AZ55" s="9" t="s">
        <v>74</v>
      </c>
      <c r="BA55" s="14">
        <f>SUM(BA56)</f>
        <v>58832</v>
      </c>
      <c r="BB55" s="12">
        <f t="shared" si="0"/>
        <v>100</v>
      </c>
    </row>
    <row r="56" spans="1:54" ht="27.75" customHeight="1" x14ac:dyDescent="0.25">
      <c r="A56" s="9" t="s">
        <v>76</v>
      </c>
      <c r="B56" s="10" t="s">
        <v>19</v>
      </c>
      <c r="C56" s="10" t="s">
        <v>21</v>
      </c>
      <c r="D56" s="10" t="s">
        <v>24</v>
      </c>
      <c r="E56" s="10" t="s">
        <v>79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 t="s">
        <v>75</v>
      </c>
      <c r="U56" s="10"/>
      <c r="V56" s="11" t="s">
        <v>77</v>
      </c>
      <c r="W56" s="11"/>
      <c r="X56" s="11"/>
      <c r="Y56" s="11"/>
      <c r="Z56" s="9" t="s">
        <v>76</v>
      </c>
      <c r="AA56" s="14">
        <v>58832</v>
      </c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>
        <v>62300</v>
      </c>
      <c r="AQ56" s="14"/>
      <c r="AR56" s="14"/>
      <c r="AS56" s="14"/>
      <c r="AT56" s="14"/>
      <c r="AU56" s="14">
        <v>66100</v>
      </c>
      <c r="AV56" s="14"/>
      <c r="AW56" s="14"/>
      <c r="AX56" s="14"/>
      <c r="AY56" s="14"/>
      <c r="AZ56" s="9" t="s">
        <v>76</v>
      </c>
      <c r="BA56" s="14">
        <v>58832</v>
      </c>
      <c r="BB56" s="12">
        <f t="shared" si="0"/>
        <v>100</v>
      </c>
    </row>
    <row r="57" spans="1:54" ht="71.25" customHeight="1" x14ac:dyDescent="0.25">
      <c r="A57" s="6" t="s">
        <v>80</v>
      </c>
      <c r="B57" s="7" t="s">
        <v>19</v>
      </c>
      <c r="C57" s="7" t="s">
        <v>21</v>
      </c>
      <c r="D57" s="7" t="s">
        <v>24</v>
      </c>
      <c r="E57" s="7" t="s">
        <v>81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8"/>
      <c r="W57" s="8"/>
      <c r="X57" s="8"/>
      <c r="Y57" s="8"/>
      <c r="Z57" s="6" t="s">
        <v>80</v>
      </c>
      <c r="AA57" s="13">
        <v>61382.26</v>
      </c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>
        <v>65100</v>
      </c>
      <c r="AQ57" s="13"/>
      <c r="AR57" s="13"/>
      <c r="AS57" s="13"/>
      <c r="AT57" s="13"/>
      <c r="AU57" s="13">
        <v>69000</v>
      </c>
      <c r="AV57" s="13"/>
      <c r="AW57" s="13"/>
      <c r="AX57" s="13"/>
      <c r="AY57" s="13"/>
      <c r="AZ57" s="6" t="s">
        <v>80</v>
      </c>
      <c r="BA57" s="14">
        <f>SUM(BA58)</f>
        <v>61382.26</v>
      </c>
      <c r="BB57" s="12">
        <f t="shared" si="0"/>
        <v>100</v>
      </c>
    </row>
    <row r="58" spans="1:54" ht="18" customHeight="1" x14ac:dyDescent="0.25">
      <c r="A58" s="9" t="s">
        <v>72</v>
      </c>
      <c r="B58" s="10" t="s">
        <v>19</v>
      </c>
      <c r="C58" s="10" t="s">
        <v>21</v>
      </c>
      <c r="D58" s="10" t="s">
        <v>24</v>
      </c>
      <c r="E58" s="10" t="s">
        <v>81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 t="s">
        <v>73</v>
      </c>
      <c r="U58" s="10"/>
      <c r="V58" s="11"/>
      <c r="W58" s="11"/>
      <c r="X58" s="11"/>
      <c r="Y58" s="11"/>
      <c r="Z58" s="9" t="s">
        <v>72</v>
      </c>
      <c r="AA58" s="14">
        <v>61382.26</v>
      </c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>
        <v>65100</v>
      </c>
      <c r="AQ58" s="14"/>
      <c r="AR58" s="14"/>
      <c r="AS58" s="14"/>
      <c r="AT58" s="14"/>
      <c r="AU58" s="14">
        <v>69000</v>
      </c>
      <c r="AV58" s="14"/>
      <c r="AW58" s="14"/>
      <c r="AX58" s="14"/>
      <c r="AY58" s="14"/>
      <c r="AZ58" s="9" t="s">
        <v>72</v>
      </c>
      <c r="BA58" s="14">
        <f>SUM(BA59)</f>
        <v>61382.26</v>
      </c>
      <c r="BB58" s="12">
        <f t="shared" si="0"/>
        <v>100</v>
      </c>
    </row>
    <row r="59" spans="1:54" ht="19.5" customHeight="1" x14ac:dyDescent="0.25">
      <c r="A59" s="9" t="s">
        <v>74</v>
      </c>
      <c r="B59" s="10" t="s">
        <v>19</v>
      </c>
      <c r="C59" s="10" t="s">
        <v>21</v>
      </c>
      <c r="D59" s="10" t="s">
        <v>24</v>
      </c>
      <c r="E59" s="10" t="s">
        <v>81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 t="s">
        <v>75</v>
      </c>
      <c r="U59" s="10"/>
      <c r="V59" s="11"/>
      <c r="W59" s="11"/>
      <c r="X59" s="11"/>
      <c r="Y59" s="11"/>
      <c r="Z59" s="9" t="s">
        <v>74</v>
      </c>
      <c r="AA59" s="14">
        <v>61382.26</v>
      </c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>
        <v>65100</v>
      </c>
      <c r="AQ59" s="14"/>
      <c r="AR59" s="14"/>
      <c r="AS59" s="14"/>
      <c r="AT59" s="14"/>
      <c r="AU59" s="14">
        <v>69000</v>
      </c>
      <c r="AV59" s="14"/>
      <c r="AW59" s="14"/>
      <c r="AX59" s="14"/>
      <c r="AY59" s="14"/>
      <c r="AZ59" s="9" t="s">
        <v>74</v>
      </c>
      <c r="BA59" s="14">
        <f>SUM(BA60)</f>
        <v>61382.26</v>
      </c>
      <c r="BB59" s="12">
        <f t="shared" si="0"/>
        <v>100</v>
      </c>
    </row>
    <row r="60" spans="1:54" ht="27" customHeight="1" x14ac:dyDescent="0.25">
      <c r="A60" s="9" t="s">
        <v>76</v>
      </c>
      <c r="B60" s="10" t="s">
        <v>19</v>
      </c>
      <c r="C60" s="10" t="s">
        <v>21</v>
      </c>
      <c r="D60" s="10" t="s">
        <v>24</v>
      </c>
      <c r="E60" s="10" t="s">
        <v>81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 t="s">
        <v>75</v>
      </c>
      <c r="U60" s="10"/>
      <c r="V60" s="11" t="s">
        <v>77</v>
      </c>
      <c r="W60" s="11"/>
      <c r="X60" s="11"/>
      <c r="Y60" s="11"/>
      <c r="Z60" s="9" t="s">
        <v>76</v>
      </c>
      <c r="AA60" s="14">
        <v>61382.26</v>
      </c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>
        <v>65100</v>
      </c>
      <c r="AQ60" s="14"/>
      <c r="AR60" s="14"/>
      <c r="AS60" s="14"/>
      <c r="AT60" s="14"/>
      <c r="AU60" s="14">
        <v>69000</v>
      </c>
      <c r="AV60" s="14"/>
      <c r="AW60" s="14"/>
      <c r="AX60" s="14"/>
      <c r="AY60" s="14"/>
      <c r="AZ60" s="9" t="s">
        <v>76</v>
      </c>
      <c r="BA60" s="14">
        <v>61382.26</v>
      </c>
      <c r="BB60" s="12">
        <f t="shared" si="0"/>
        <v>100</v>
      </c>
    </row>
    <row r="61" spans="1:54" ht="70.5" customHeight="1" x14ac:dyDescent="0.25">
      <c r="A61" s="6" t="s">
        <v>82</v>
      </c>
      <c r="B61" s="7" t="s">
        <v>19</v>
      </c>
      <c r="C61" s="7" t="s">
        <v>21</v>
      </c>
      <c r="D61" s="7" t="s">
        <v>24</v>
      </c>
      <c r="E61" s="7" t="s">
        <v>83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8"/>
      <c r="X61" s="8"/>
      <c r="Y61" s="8"/>
      <c r="Z61" s="6" t="s">
        <v>82</v>
      </c>
      <c r="AA61" s="13">
        <v>138429</v>
      </c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>
        <v>146800</v>
      </c>
      <c r="AQ61" s="13"/>
      <c r="AR61" s="13"/>
      <c r="AS61" s="13"/>
      <c r="AT61" s="13"/>
      <c r="AU61" s="13">
        <v>155600</v>
      </c>
      <c r="AV61" s="13"/>
      <c r="AW61" s="13"/>
      <c r="AX61" s="13"/>
      <c r="AY61" s="13"/>
      <c r="AZ61" s="6" t="s">
        <v>82</v>
      </c>
      <c r="BA61" s="14">
        <f>SUM(BA62)</f>
        <v>138429</v>
      </c>
      <c r="BB61" s="12">
        <f t="shared" si="0"/>
        <v>100</v>
      </c>
    </row>
    <row r="62" spans="1:54" ht="18.75" customHeight="1" x14ac:dyDescent="0.25">
      <c r="A62" s="9" t="s">
        <v>72</v>
      </c>
      <c r="B62" s="10" t="s">
        <v>19</v>
      </c>
      <c r="C62" s="10" t="s">
        <v>21</v>
      </c>
      <c r="D62" s="10" t="s">
        <v>24</v>
      </c>
      <c r="E62" s="10" t="s">
        <v>83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 t="s">
        <v>73</v>
      </c>
      <c r="U62" s="10"/>
      <c r="V62" s="11"/>
      <c r="W62" s="11"/>
      <c r="X62" s="11"/>
      <c r="Y62" s="11"/>
      <c r="Z62" s="9" t="s">
        <v>72</v>
      </c>
      <c r="AA62" s="14">
        <v>138429</v>
      </c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>
        <v>146800</v>
      </c>
      <c r="AQ62" s="14"/>
      <c r="AR62" s="14"/>
      <c r="AS62" s="14"/>
      <c r="AT62" s="14"/>
      <c r="AU62" s="14">
        <v>155600</v>
      </c>
      <c r="AV62" s="14"/>
      <c r="AW62" s="14"/>
      <c r="AX62" s="14"/>
      <c r="AY62" s="14"/>
      <c r="AZ62" s="9" t="s">
        <v>72</v>
      </c>
      <c r="BA62" s="14">
        <f>SUM(BA63)</f>
        <v>138429</v>
      </c>
      <c r="BB62" s="12">
        <f t="shared" si="0"/>
        <v>100</v>
      </c>
    </row>
    <row r="63" spans="1:54" ht="18.75" customHeight="1" x14ac:dyDescent="0.25">
      <c r="A63" s="9" t="s">
        <v>74</v>
      </c>
      <c r="B63" s="10" t="s">
        <v>19</v>
      </c>
      <c r="C63" s="10" t="s">
        <v>21</v>
      </c>
      <c r="D63" s="10" t="s">
        <v>24</v>
      </c>
      <c r="E63" s="10" t="s">
        <v>83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 t="s">
        <v>75</v>
      </c>
      <c r="U63" s="10"/>
      <c r="V63" s="11"/>
      <c r="W63" s="11"/>
      <c r="X63" s="11"/>
      <c r="Y63" s="11"/>
      <c r="Z63" s="9" t="s">
        <v>74</v>
      </c>
      <c r="AA63" s="14">
        <v>138429</v>
      </c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>
        <v>146800</v>
      </c>
      <c r="AQ63" s="14"/>
      <c r="AR63" s="14"/>
      <c r="AS63" s="14"/>
      <c r="AT63" s="14"/>
      <c r="AU63" s="14">
        <v>155600</v>
      </c>
      <c r="AV63" s="14"/>
      <c r="AW63" s="14"/>
      <c r="AX63" s="14"/>
      <c r="AY63" s="14"/>
      <c r="AZ63" s="9" t="s">
        <v>74</v>
      </c>
      <c r="BA63" s="14">
        <f>SUM(BA64)</f>
        <v>138429</v>
      </c>
      <c r="BB63" s="12">
        <f t="shared" si="0"/>
        <v>100</v>
      </c>
    </row>
    <row r="64" spans="1:54" ht="28.5" customHeight="1" x14ac:dyDescent="0.25">
      <c r="A64" s="9" t="s">
        <v>76</v>
      </c>
      <c r="B64" s="10" t="s">
        <v>19</v>
      </c>
      <c r="C64" s="10" t="s">
        <v>21</v>
      </c>
      <c r="D64" s="10" t="s">
        <v>24</v>
      </c>
      <c r="E64" s="10" t="s">
        <v>83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 t="s">
        <v>75</v>
      </c>
      <c r="U64" s="10"/>
      <c r="V64" s="11" t="s">
        <v>77</v>
      </c>
      <c r="W64" s="11"/>
      <c r="X64" s="11"/>
      <c r="Y64" s="11"/>
      <c r="Z64" s="9" t="s">
        <v>76</v>
      </c>
      <c r="AA64" s="14">
        <v>138429</v>
      </c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>
        <v>146800</v>
      </c>
      <c r="AQ64" s="14"/>
      <c r="AR64" s="14"/>
      <c r="AS64" s="14"/>
      <c r="AT64" s="14"/>
      <c r="AU64" s="14">
        <v>155600</v>
      </c>
      <c r="AV64" s="14"/>
      <c r="AW64" s="14"/>
      <c r="AX64" s="14"/>
      <c r="AY64" s="14"/>
      <c r="AZ64" s="9" t="s">
        <v>76</v>
      </c>
      <c r="BA64" s="14">
        <v>138429</v>
      </c>
      <c r="BB64" s="12">
        <f t="shared" si="0"/>
        <v>100</v>
      </c>
    </row>
    <row r="65" spans="1:54" ht="68.25" customHeight="1" x14ac:dyDescent="0.25">
      <c r="A65" s="6" t="s">
        <v>84</v>
      </c>
      <c r="B65" s="7" t="s">
        <v>19</v>
      </c>
      <c r="C65" s="7" t="s">
        <v>21</v>
      </c>
      <c r="D65" s="7" t="s">
        <v>24</v>
      </c>
      <c r="E65" s="7" t="s">
        <v>85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8"/>
      <c r="W65" s="8"/>
      <c r="X65" s="8"/>
      <c r="Y65" s="8"/>
      <c r="Z65" s="6" t="s">
        <v>84</v>
      </c>
      <c r="AA65" s="13">
        <v>50000</v>
      </c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6" t="s">
        <v>84</v>
      </c>
      <c r="BA65" s="14">
        <f>SUM(BA66)</f>
        <v>50000</v>
      </c>
      <c r="BB65" s="12">
        <f t="shared" si="0"/>
        <v>100</v>
      </c>
    </row>
    <row r="66" spans="1:54" ht="19.5" customHeight="1" x14ac:dyDescent="0.25">
      <c r="A66" s="9" t="s">
        <v>72</v>
      </c>
      <c r="B66" s="10" t="s">
        <v>19</v>
      </c>
      <c r="C66" s="10" t="s">
        <v>21</v>
      </c>
      <c r="D66" s="10" t="s">
        <v>24</v>
      </c>
      <c r="E66" s="10" t="s">
        <v>85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 t="s">
        <v>73</v>
      </c>
      <c r="U66" s="10"/>
      <c r="V66" s="11"/>
      <c r="W66" s="11"/>
      <c r="X66" s="11"/>
      <c r="Y66" s="11"/>
      <c r="Z66" s="9" t="s">
        <v>72</v>
      </c>
      <c r="AA66" s="14">
        <v>50000</v>
      </c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9" t="s">
        <v>72</v>
      </c>
      <c r="BA66" s="14">
        <f>SUM(BA67)</f>
        <v>50000</v>
      </c>
      <c r="BB66" s="12">
        <f t="shared" si="0"/>
        <v>100</v>
      </c>
    </row>
    <row r="67" spans="1:54" ht="20.25" customHeight="1" x14ac:dyDescent="0.25">
      <c r="A67" s="9" t="s">
        <v>74</v>
      </c>
      <c r="B67" s="10" t="s">
        <v>19</v>
      </c>
      <c r="C67" s="10" t="s">
        <v>21</v>
      </c>
      <c r="D67" s="10" t="s">
        <v>24</v>
      </c>
      <c r="E67" s="10" t="s">
        <v>85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 t="s">
        <v>75</v>
      </c>
      <c r="U67" s="10"/>
      <c r="V67" s="11"/>
      <c r="W67" s="11"/>
      <c r="X67" s="11"/>
      <c r="Y67" s="11"/>
      <c r="Z67" s="9" t="s">
        <v>74</v>
      </c>
      <c r="AA67" s="14">
        <v>50000</v>
      </c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9" t="s">
        <v>74</v>
      </c>
      <c r="BA67" s="14">
        <f>SUM(BA68)</f>
        <v>50000</v>
      </c>
      <c r="BB67" s="12">
        <f t="shared" si="0"/>
        <v>100</v>
      </c>
    </row>
    <row r="68" spans="1:54" ht="27.75" customHeight="1" x14ac:dyDescent="0.25">
      <c r="A68" s="9" t="s">
        <v>76</v>
      </c>
      <c r="B68" s="10" t="s">
        <v>19</v>
      </c>
      <c r="C68" s="10" t="s">
        <v>21</v>
      </c>
      <c r="D68" s="10" t="s">
        <v>24</v>
      </c>
      <c r="E68" s="10" t="s">
        <v>85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 t="s">
        <v>75</v>
      </c>
      <c r="U68" s="10"/>
      <c r="V68" s="11" t="s">
        <v>77</v>
      </c>
      <c r="W68" s="11"/>
      <c r="X68" s="11"/>
      <c r="Y68" s="11"/>
      <c r="Z68" s="9" t="s">
        <v>76</v>
      </c>
      <c r="AA68" s="14">
        <v>50000</v>
      </c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9" t="s">
        <v>76</v>
      </c>
      <c r="BA68" s="14">
        <v>50000</v>
      </c>
      <c r="BB68" s="12">
        <f t="shared" si="0"/>
        <v>100</v>
      </c>
    </row>
    <row r="69" spans="1:54" ht="82.5" customHeight="1" x14ac:dyDescent="0.25">
      <c r="A69" s="6" t="s">
        <v>86</v>
      </c>
      <c r="B69" s="7" t="s">
        <v>19</v>
      </c>
      <c r="C69" s="7" t="s">
        <v>21</v>
      </c>
      <c r="D69" s="7" t="s">
        <v>24</v>
      </c>
      <c r="E69" s="7" t="s">
        <v>87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8"/>
      <c r="W69" s="8"/>
      <c r="X69" s="8"/>
      <c r="Y69" s="8"/>
      <c r="Z69" s="6" t="s">
        <v>86</v>
      </c>
      <c r="AA69" s="13">
        <v>36773</v>
      </c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>
        <v>39000</v>
      </c>
      <c r="AQ69" s="13"/>
      <c r="AR69" s="13"/>
      <c r="AS69" s="13"/>
      <c r="AT69" s="13"/>
      <c r="AU69" s="13">
        <v>41300</v>
      </c>
      <c r="AV69" s="13"/>
      <c r="AW69" s="13"/>
      <c r="AX69" s="13"/>
      <c r="AY69" s="13"/>
      <c r="AZ69" s="6" t="s">
        <v>86</v>
      </c>
      <c r="BA69" s="14">
        <f>SUM(BA70)</f>
        <v>36773</v>
      </c>
      <c r="BB69" s="12">
        <f t="shared" si="0"/>
        <v>100</v>
      </c>
    </row>
    <row r="70" spans="1:54" ht="21" customHeight="1" x14ac:dyDescent="0.25">
      <c r="A70" s="9" t="s">
        <v>72</v>
      </c>
      <c r="B70" s="10" t="s">
        <v>19</v>
      </c>
      <c r="C70" s="10" t="s">
        <v>21</v>
      </c>
      <c r="D70" s="10" t="s">
        <v>24</v>
      </c>
      <c r="E70" s="10" t="s">
        <v>87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 t="s">
        <v>73</v>
      </c>
      <c r="U70" s="10"/>
      <c r="V70" s="11"/>
      <c r="W70" s="11"/>
      <c r="X70" s="11"/>
      <c r="Y70" s="11"/>
      <c r="Z70" s="9" t="s">
        <v>72</v>
      </c>
      <c r="AA70" s="14">
        <v>36773</v>
      </c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>
        <v>39000</v>
      </c>
      <c r="AQ70" s="14"/>
      <c r="AR70" s="14"/>
      <c r="AS70" s="14"/>
      <c r="AT70" s="14"/>
      <c r="AU70" s="14">
        <v>41300</v>
      </c>
      <c r="AV70" s="14"/>
      <c r="AW70" s="14"/>
      <c r="AX70" s="14"/>
      <c r="AY70" s="14"/>
      <c r="AZ70" s="9" t="s">
        <v>72</v>
      </c>
      <c r="BA70" s="14">
        <f>SUM(BA71)</f>
        <v>36773</v>
      </c>
      <c r="BB70" s="12">
        <f t="shared" si="0"/>
        <v>100</v>
      </c>
    </row>
    <row r="71" spans="1:54" ht="24.75" customHeight="1" x14ac:dyDescent="0.25">
      <c r="A71" s="9" t="s">
        <v>74</v>
      </c>
      <c r="B71" s="10" t="s">
        <v>19</v>
      </c>
      <c r="C71" s="10" t="s">
        <v>21</v>
      </c>
      <c r="D71" s="10" t="s">
        <v>24</v>
      </c>
      <c r="E71" s="10" t="s">
        <v>87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 t="s">
        <v>75</v>
      </c>
      <c r="U71" s="10"/>
      <c r="V71" s="11"/>
      <c r="W71" s="11"/>
      <c r="X71" s="11"/>
      <c r="Y71" s="11"/>
      <c r="Z71" s="9" t="s">
        <v>74</v>
      </c>
      <c r="AA71" s="14">
        <v>36773</v>
      </c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>
        <v>39000</v>
      </c>
      <c r="AQ71" s="14"/>
      <c r="AR71" s="14"/>
      <c r="AS71" s="14"/>
      <c r="AT71" s="14"/>
      <c r="AU71" s="14">
        <v>41300</v>
      </c>
      <c r="AV71" s="14"/>
      <c r="AW71" s="14"/>
      <c r="AX71" s="14"/>
      <c r="AY71" s="14"/>
      <c r="AZ71" s="9" t="s">
        <v>74</v>
      </c>
      <c r="BA71" s="14">
        <f>SUM(BA72)</f>
        <v>36773</v>
      </c>
      <c r="BB71" s="12">
        <f t="shared" si="0"/>
        <v>100</v>
      </c>
    </row>
    <row r="72" spans="1:54" ht="30.75" customHeight="1" x14ac:dyDescent="0.25">
      <c r="A72" s="9" t="s">
        <v>76</v>
      </c>
      <c r="B72" s="10" t="s">
        <v>19</v>
      </c>
      <c r="C72" s="10" t="s">
        <v>21</v>
      </c>
      <c r="D72" s="10" t="s">
        <v>24</v>
      </c>
      <c r="E72" s="10" t="s">
        <v>87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 t="s">
        <v>75</v>
      </c>
      <c r="U72" s="10"/>
      <c r="V72" s="11" t="s">
        <v>77</v>
      </c>
      <c r="W72" s="11"/>
      <c r="X72" s="11"/>
      <c r="Y72" s="11"/>
      <c r="Z72" s="9" t="s">
        <v>76</v>
      </c>
      <c r="AA72" s="14">
        <v>36773</v>
      </c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>
        <v>39000</v>
      </c>
      <c r="AQ72" s="14"/>
      <c r="AR72" s="14"/>
      <c r="AS72" s="14"/>
      <c r="AT72" s="14"/>
      <c r="AU72" s="14">
        <v>41300</v>
      </c>
      <c r="AV72" s="14"/>
      <c r="AW72" s="14"/>
      <c r="AX72" s="14"/>
      <c r="AY72" s="14"/>
      <c r="AZ72" s="9" t="s">
        <v>76</v>
      </c>
      <c r="BA72" s="14">
        <v>36773</v>
      </c>
      <c r="BB72" s="12">
        <f t="shared" si="0"/>
        <v>100</v>
      </c>
    </row>
    <row r="73" spans="1:54" ht="70.5" customHeight="1" x14ac:dyDescent="0.25">
      <c r="A73" s="6" t="s">
        <v>88</v>
      </c>
      <c r="B73" s="7" t="s">
        <v>19</v>
      </c>
      <c r="C73" s="7" t="s">
        <v>21</v>
      </c>
      <c r="D73" s="7" t="s">
        <v>24</v>
      </c>
      <c r="E73" s="7" t="s">
        <v>89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8"/>
      <c r="W73" s="8"/>
      <c r="X73" s="8"/>
      <c r="Y73" s="8"/>
      <c r="Z73" s="6" t="s">
        <v>88</v>
      </c>
      <c r="AA73" s="13">
        <v>1000</v>
      </c>
      <c r="AB73" s="13"/>
      <c r="AC73" s="13">
        <v>1000</v>
      </c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>
        <v>1000</v>
      </c>
      <c r="AQ73" s="13"/>
      <c r="AR73" s="13">
        <v>1000</v>
      </c>
      <c r="AS73" s="13"/>
      <c r="AT73" s="13"/>
      <c r="AU73" s="13">
        <v>1000</v>
      </c>
      <c r="AV73" s="13"/>
      <c r="AW73" s="13">
        <v>1000</v>
      </c>
      <c r="AX73" s="13"/>
      <c r="AY73" s="13"/>
      <c r="AZ73" s="6" t="s">
        <v>88</v>
      </c>
      <c r="BA73" s="14">
        <f>SUM(BA74)</f>
        <v>0</v>
      </c>
      <c r="BB73" s="12">
        <f t="shared" si="0"/>
        <v>0</v>
      </c>
    </row>
    <row r="74" spans="1:54" ht="37.5" customHeight="1" x14ac:dyDescent="0.25">
      <c r="A74" s="9" t="s">
        <v>44</v>
      </c>
      <c r="B74" s="10" t="s">
        <v>19</v>
      </c>
      <c r="C74" s="10" t="s">
        <v>21</v>
      </c>
      <c r="D74" s="10" t="s">
        <v>24</v>
      </c>
      <c r="E74" s="10" t="s">
        <v>89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 t="s">
        <v>45</v>
      </c>
      <c r="U74" s="10"/>
      <c r="V74" s="11"/>
      <c r="W74" s="11"/>
      <c r="X74" s="11"/>
      <c r="Y74" s="11"/>
      <c r="Z74" s="9" t="s">
        <v>44</v>
      </c>
      <c r="AA74" s="14">
        <v>1000</v>
      </c>
      <c r="AB74" s="14"/>
      <c r="AC74" s="14">
        <v>1000</v>
      </c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>
        <v>1000</v>
      </c>
      <c r="AQ74" s="14"/>
      <c r="AR74" s="14">
        <v>1000</v>
      </c>
      <c r="AS74" s="14"/>
      <c r="AT74" s="14"/>
      <c r="AU74" s="14">
        <v>1000</v>
      </c>
      <c r="AV74" s="14"/>
      <c r="AW74" s="14">
        <v>1000</v>
      </c>
      <c r="AX74" s="14"/>
      <c r="AY74" s="14"/>
      <c r="AZ74" s="9" t="s">
        <v>44</v>
      </c>
      <c r="BA74" s="14">
        <f>SUM(BA75)</f>
        <v>0</v>
      </c>
      <c r="BB74" s="12">
        <f t="shared" si="0"/>
        <v>0</v>
      </c>
    </row>
    <row r="75" spans="1:54" ht="39" customHeight="1" x14ac:dyDescent="0.25">
      <c r="A75" s="9" t="s">
        <v>46</v>
      </c>
      <c r="B75" s="10" t="s">
        <v>19</v>
      </c>
      <c r="C75" s="10" t="s">
        <v>21</v>
      </c>
      <c r="D75" s="10" t="s">
        <v>24</v>
      </c>
      <c r="E75" s="10" t="s">
        <v>89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 t="s">
        <v>47</v>
      </c>
      <c r="U75" s="10"/>
      <c r="V75" s="11"/>
      <c r="W75" s="11"/>
      <c r="X75" s="11"/>
      <c r="Y75" s="11"/>
      <c r="Z75" s="9" t="s">
        <v>46</v>
      </c>
      <c r="AA75" s="14">
        <v>1000</v>
      </c>
      <c r="AB75" s="14"/>
      <c r="AC75" s="14">
        <v>1000</v>
      </c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>
        <v>1000</v>
      </c>
      <c r="AQ75" s="14"/>
      <c r="AR75" s="14">
        <v>1000</v>
      </c>
      <c r="AS75" s="14"/>
      <c r="AT75" s="14"/>
      <c r="AU75" s="14">
        <v>1000</v>
      </c>
      <c r="AV75" s="14"/>
      <c r="AW75" s="14">
        <v>1000</v>
      </c>
      <c r="AX75" s="14"/>
      <c r="AY75" s="14"/>
      <c r="AZ75" s="9" t="s">
        <v>46</v>
      </c>
      <c r="BA75" s="14">
        <f>SUM(BA76)</f>
        <v>0</v>
      </c>
      <c r="BB75" s="12">
        <f t="shared" si="0"/>
        <v>0</v>
      </c>
    </row>
    <row r="76" spans="1:54" ht="16.5" customHeight="1" x14ac:dyDescent="0.25">
      <c r="A76" s="9" t="s">
        <v>48</v>
      </c>
      <c r="B76" s="10" t="s">
        <v>19</v>
      </c>
      <c r="C76" s="10" t="s">
        <v>21</v>
      </c>
      <c r="D76" s="10" t="s">
        <v>24</v>
      </c>
      <c r="E76" s="10" t="s">
        <v>89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 t="s">
        <v>304</v>
      </c>
      <c r="U76" s="10"/>
      <c r="V76" s="11" t="s">
        <v>49</v>
      </c>
      <c r="W76" s="11"/>
      <c r="X76" s="11"/>
      <c r="Y76" s="11"/>
      <c r="Z76" s="9" t="s">
        <v>48</v>
      </c>
      <c r="AA76" s="14">
        <v>1000</v>
      </c>
      <c r="AB76" s="14"/>
      <c r="AC76" s="14">
        <v>1000</v>
      </c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>
        <v>1000</v>
      </c>
      <c r="AQ76" s="14"/>
      <c r="AR76" s="14">
        <v>1000</v>
      </c>
      <c r="AS76" s="14"/>
      <c r="AT76" s="14"/>
      <c r="AU76" s="14">
        <v>1000</v>
      </c>
      <c r="AV76" s="14"/>
      <c r="AW76" s="14">
        <v>1000</v>
      </c>
      <c r="AX76" s="14"/>
      <c r="AY76" s="14"/>
      <c r="AZ76" s="9" t="s">
        <v>48</v>
      </c>
      <c r="BA76" s="14">
        <v>0</v>
      </c>
      <c r="BB76" s="12">
        <f t="shared" si="0"/>
        <v>0</v>
      </c>
    </row>
    <row r="77" spans="1:54" ht="16.7" customHeight="1" x14ac:dyDescent="0.25">
      <c r="A77" s="5" t="s">
        <v>90</v>
      </c>
      <c r="B77" s="3" t="s">
        <v>19</v>
      </c>
      <c r="C77" s="3" t="s">
        <v>21</v>
      </c>
      <c r="D77" s="3" t="s">
        <v>91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4"/>
      <c r="W77" s="4"/>
      <c r="X77" s="4"/>
      <c r="Y77" s="4"/>
      <c r="Z77" s="5" t="s">
        <v>90</v>
      </c>
      <c r="AA77" s="12">
        <v>75000</v>
      </c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>
        <v>75000</v>
      </c>
      <c r="AQ77" s="12"/>
      <c r="AR77" s="12"/>
      <c r="AS77" s="12"/>
      <c r="AT77" s="12"/>
      <c r="AU77" s="12">
        <v>75000</v>
      </c>
      <c r="AV77" s="12"/>
      <c r="AW77" s="12"/>
      <c r="AX77" s="12"/>
      <c r="AY77" s="12"/>
      <c r="AZ77" s="5" t="s">
        <v>90</v>
      </c>
      <c r="BA77" s="14">
        <f t="shared" ref="BA77:BA82" si="4">SUM(BA78)</f>
        <v>0</v>
      </c>
      <c r="BB77" s="12">
        <f t="shared" si="0"/>
        <v>0</v>
      </c>
    </row>
    <row r="78" spans="1:54" ht="27.75" customHeight="1" x14ac:dyDescent="0.25">
      <c r="A78" s="6" t="s">
        <v>66</v>
      </c>
      <c r="B78" s="7" t="s">
        <v>19</v>
      </c>
      <c r="C78" s="7" t="s">
        <v>21</v>
      </c>
      <c r="D78" s="7" t="s">
        <v>91</v>
      </c>
      <c r="E78" s="7" t="s">
        <v>67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8"/>
      <c r="W78" s="8"/>
      <c r="X78" s="8"/>
      <c r="Y78" s="8"/>
      <c r="Z78" s="6" t="s">
        <v>66</v>
      </c>
      <c r="AA78" s="13">
        <v>75000</v>
      </c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>
        <v>75000</v>
      </c>
      <c r="AQ78" s="13"/>
      <c r="AR78" s="13"/>
      <c r="AS78" s="13"/>
      <c r="AT78" s="13"/>
      <c r="AU78" s="13">
        <v>75000</v>
      </c>
      <c r="AV78" s="13"/>
      <c r="AW78" s="13"/>
      <c r="AX78" s="13"/>
      <c r="AY78" s="13"/>
      <c r="AZ78" s="6" t="s">
        <v>66</v>
      </c>
      <c r="BA78" s="14">
        <f t="shared" si="4"/>
        <v>0</v>
      </c>
      <c r="BB78" s="12">
        <f t="shared" si="0"/>
        <v>0</v>
      </c>
    </row>
    <row r="79" spans="1:54" ht="15" customHeight="1" x14ac:dyDescent="0.25">
      <c r="A79" s="6" t="s">
        <v>68</v>
      </c>
      <c r="B79" s="7" t="s">
        <v>19</v>
      </c>
      <c r="C79" s="7" t="s">
        <v>21</v>
      </c>
      <c r="D79" s="7" t="s">
        <v>91</v>
      </c>
      <c r="E79" s="7" t="s">
        <v>69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8"/>
      <c r="W79" s="8"/>
      <c r="X79" s="8"/>
      <c r="Y79" s="8"/>
      <c r="Z79" s="6" t="s">
        <v>68</v>
      </c>
      <c r="AA79" s="13">
        <v>75000</v>
      </c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>
        <v>75000</v>
      </c>
      <c r="AQ79" s="13"/>
      <c r="AR79" s="13"/>
      <c r="AS79" s="13"/>
      <c r="AT79" s="13"/>
      <c r="AU79" s="13">
        <v>75000</v>
      </c>
      <c r="AV79" s="13"/>
      <c r="AW79" s="13"/>
      <c r="AX79" s="13"/>
      <c r="AY79" s="13"/>
      <c r="AZ79" s="6" t="s">
        <v>68</v>
      </c>
      <c r="BA79" s="14">
        <f t="shared" si="4"/>
        <v>0</v>
      </c>
      <c r="BB79" s="12">
        <f t="shared" si="0"/>
        <v>0</v>
      </c>
    </row>
    <row r="80" spans="1:54" ht="24.75" customHeight="1" x14ac:dyDescent="0.25">
      <c r="A80" s="6" t="s">
        <v>92</v>
      </c>
      <c r="B80" s="7" t="s">
        <v>19</v>
      </c>
      <c r="C80" s="7" t="s">
        <v>21</v>
      </c>
      <c r="D80" s="7" t="s">
        <v>91</v>
      </c>
      <c r="E80" s="7" t="s">
        <v>93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8"/>
      <c r="W80" s="8"/>
      <c r="X80" s="8"/>
      <c r="Y80" s="8"/>
      <c r="Z80" s="6" t="s">
        <v>92</v>
      </c>
      <c r="AA80" s="13">
        <v>75000</v>
      </c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>
        <v>75000</v>
      </c>
      <c r="AQ80" s="13"/>
      <c r="AR80" s="13"/>
      <c r="AS80" s="13"/>
      <c r="AT80" s="13"/>
      <c r="AU80" s="13">
        <v>75000</v>
      </c>
      <c r="AV80" s="13"/>
      <c r="AW80" s="13"/>
      <c r="AX80" s="13"/>
      <c r="AY80" s="13"/>
      <c r="AZ80" s="6" t="s">
        <v>92</v>
      </c>
      <c r="BA80" s="14">
        <f t="shared" si="4"/>
        <v>0</v>
      </c>
      <c r="BB80" s="12">
        <f t="shared" si="0"/>
        <v>0</v>
      </c>
    </row>
    <row r="81" spans="1:54" ht="19.5" customHeight="1" x14ac:dyDescent="0.25">
      <c r="A81" s="9" t="s">
        <v>62</v>
      </c>
      <c r="B81" s="10" t="s">
        <v>19</v>
      </c>
      <c r="C81" s="10" t="s">
        <v>21</v>
      </c>
      <c r="D81" s="10" t="s">
        <v>91</v>
      </c>
      <c r="E81" s="10" t="s">
        <v>93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 t="s">
        <v>63</v>
      </c>
      <c r="U81" s="10"/>
      <c r="V81" s="11"/>
      <c r="W81" s="11"/>
      <c r="X81" s="11"/>
      <c r="Y81" s="11"/>
      <c r="Z81" s="9" t="s">
        <v>62</v>
      </c>
      <c r="AA81" s="14">
        <v>75000</v>
      </c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>
        <v>75000</v>
      </c>
      <c r="AQ81" s="14"/>
      <c r="AR81" s="14"/>
      <c r="AS81" s="14"/>
      <c r="AT81" s="14"/>
      <c r="AU81" s="14">
        <v>75000</v>
      </c>
      <c r="AV81" s="14"/>
      <c r="AW81" s="14"/>
      <c r="AX81" s="14"/>
      <c r="AY81" s="14"/>
      <c r="AZ81" s="9" t="s">
        <v>62</v>
      </c>
      <c r="BA81" s="14">
        <f t="shared" si="4"/>
        <v>0</v>
      </c>
      <c r="BB81" s="12">
        <f t="shared" si="0"/>
        <v>0</v>
      </c>
    </row>
    <row r="82" spans="1:54" ht="18.75" customHeight="1" x14ac:dyDescent="0.25">
      <c r="A82" s="9" t="s">
        <v>94</v>
      </c>
      <c r="B82" s="10" t="s">
        <v>19</v>
      </c>
      <c r="C82" s="10" t="s">
        <v>21</v>
      </c>
      <c r="D82" s="10" t="s">
        <v>91</v>
      </c>
      <c r="E82" s="10" t="s">
        <v>93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 t="s">
        <v>95</v>
      </c>
      <c r="U82" s="10"/>
      <c r="V82" s="11"/>
      <c r="W82" s="11"/>
      <c r="X82" s="11"/>
      <c r="Y82" s="11"/>
      <c r="Z82" s="9" t="s">
        <v>94</v>
      </c>
      <c r="AA82" s="14">
        <v>75000</v>
      </c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>
        <v>75000</v>
      </c>
      <c r="AQ82" s="14"/>
      <c r="AR82" s="14"/>
      <c r="AS82" s="14"/>
      <c r="AT82" s="14"/>
      <c r="AU82" s="14">
        <v>75000</v>
      </c>
      <c r="AV82" s="14"/>
      <c r="AW82" s="14"/>
      <c r="AX82" s="14"/>
      <c r="AY82" s="14"/>
      <c r="AZ82" s="9" t="s">
        <v>94</v>
      </c>
      <c r="BA82" s="14">
        <f t="shared" si="4"/>
        <v>0</v>
      </c>
      <c r="BB82" s="12">
        <f t="shared" ref="BB82:BB147" si="5">PRODUCT(BA82,1/AA82,100)</f>
        <v>0</v>
      </c>
    </row>
    <row r="83" spans="1:54" ht="18" customHeight="1" x14ac:dyDescent="0.25">
      <c r="A83" s="9" t="s">
        <v>56</v>
      </c>
      <c r="B83" s="10" t="s">
        <v>19</v>
      </c>
      <c r="C83" s="10" t="s">
        <v>21</v>
      </c>
      <c r="D83" s="10" t="s">
        <v>91</v>
      </c>
      <c r="E83" s="10" t="s">
        <v>93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 t="s">
        <v>95</v>
      </c>
      <c r="U83" s="10"/>
      <c r="V83" s="11" t="s">
        <v>57</v>
      </c>
      <c r="W83" s="11"/>
      <c r="X83" s="11"/>
      <c r="Y83" s="11"/>
      <c r="Z83" s="9" t="s">
        <v>56</v>
      </c>
      <c r="AA83" s="14">
        <v>75000</v>
      </c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>
        <v>75000</v>
      </c>
      <c r="AQ83" s="14"/>
      <c r="AR83" s="14"/>
      <c r="AS83" s="14"/>
      <c r="AT83" s="14"/>
      <c r="AU83" s="14">
        <v>75000</v>
      </c>
      <c r="AV83" s="14"/>
      <c r="AW83" s="14"/>
      <c r="AX83" s="14"/>
      <c r="AY83" s="14"/>
      <c r="AZ83" s="9" t="s">
        <v>56</v>
      </c>
      <c r="BA83" s="14">
        <v>0</v>
      </c>
      <c r="BB83" s="12">
        <f t="shared" si="5"/>
        <v>0</v>
      </c>
    </row>
    <row r="84" spans="1:54" ht="20.25" customHeight="1" x14ac:dyDescent="0.25">
      <c r="A84" s="5" t="s">
        <v>96</v>
      </c>
      <c r="B84" s="3" t="s">
        <v>19</v>
      </c>
      <c r="C84" s="3" t="s">
        <v>21</v>
      </c>
      <c r="D84" s="3" t="s">
        <v>97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4"/>
      <c r="W84" s="4"/>
      <c r="X84" s="4"/>
      <c r="Y84" s="4"/>
      <c r="Z84" s="5" t="s">
        <v>96</v>
      </c>
      <c r="AA84" s="12">
        <v>682410</v>
      </c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>
        <v>570000</v>
      </c>
      <c r="AQ84" s="12"/>
      <c r="AR84" s="12"/>
      <c r="AS84" s="12"/>
      <c r="AT84" s="12"/>
      <c r="AU84" s="12">
        <v>570000</v>
      </c>
      <c r="AV84" s="12"/>
      <c r="AW84" s="12"/>
      <c r="AX84" s="12"/>
      <c r="AY84" s="12"/>
      <c r="AZ84" s="5" t="s">
        <v>96</v>
      </c>
      <c r="BA84" s="12">
        <f>SUM(BA85)</f>
        <v>179126.66999999998</v>
      </c>
      <c r="BB84" s="12">
        <f t="shared" si="5"/>
        <v>26.249127357453727</v>
      </c>
    </row>
    <row r="85" spans="1:54" ht="27" customHeight="1" x14ac:dyDescent="0.25">
      <c r="A85" s="6" t="s">
        <v>66</v>
      </c>
      <c r="B85" s="7" t="s">
        <v>19</v>
      </c>
      <c r="C85" s="7" t="s">
        <v>21</v>
      </c>
      <c r="D85" s="7" t="s">
        <v>97</v>
      </c>
      <c r="E85" s="7" t="s">
        <v>67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8"/>
      <c r="W85" s="8"/>
      <c r="X85" s="8"/>
      <c r="Y85" s="8"/>
      <c r="Z85" s="6" t="s">
        <v>66</v>
      </c>
      <c r="AA85" s="13">
        <v>682410</v>
      </c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>
        <v>570000</v>
      </c>
      <c r="AQ85" s="13"/>
      <c r="AR85" s="13"/>
      <c r="AS85" s="13"/>
      <c r="AT85" s="13"/>
      <c r="AU85" s="13">
        <v>570000</v>
      </c>
      <c r="AV85" s="13"/>
      <c r="AW85" s="13"/>
      <c r="AX85" s="13"/>
      <c r="AY85" s="13"/>
      <c r="AZ85" s="6" t="s">
        <v>66</v>
      </c>
      <c r="BA85" s="13">
        <f>SUM(BA86)</f>
        <v>179126.66999999998</v>
      </c>
      <c r="BB85" s="12">
        <f t="shared" si="5"/>
        <v>26.249127357453727</v>
      </c>
    </row>
    <row r="86" spans="1:54" ht="18" customHeight="1" x14ac:dyDescent="0.25">
      <c r="A86" s="6" t="s">
        <v>68</v>
      </c>
      <c r="B86" s="7" t="s">
        <v>19</v>
      </c>
      <c r="C86" s="7" t="s">
        <v>21</v>
      </c>
      <c r="D86" s="7" t="s">
        <v>97</v>
      </c>
      <c r="E86" s="7" t="s">
        <v>69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"/>
      <c r="W86" s="8"/>
      <c r="X86" s="8"/>
      <c r="Y86" s="8"/>
      <c r="Z86" s="6" t="s">
        <v>68</v>
      </c>
      <c r="AA86" s="13">
        <v>682410</v>
      </c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>
        <v>570000</v>
      </c>
      <c r="AQ86" s="13"/>
      <c r="AR86" s="13"/>
      <c r="AS86" s="13"/>
      <c r="AT86" s="13"/>
      <c r="AU86" s="13">
        <v>570000</v>
      </c>
      <c r="AV86" s="13"/>
      <c r="AW86" s="13"/>
      <c r="AX86" s="13"/>
      <c r="AY86" s="13"/>
      <c r="AZ86" s="6" t="s">
        <v>68</v>
      </c>
      <c r="BA86" s="13">
        <f>SUM(BA87,BA91,BA95,BA99,BA103,BA114)</f>
        <v>179126.66999999998</v>
      </c>
      <c r="BB86" s="12">
        <f t="shared" si="5"/>
        <v>26.249127357453727</v>
      </c>
    </row>
    <row r="87" spans="1:54" ht="42" customHeight="1" x14ac:dyDescent="0.25">
      <c r="A87" s="6" t="s">
        <v>98</v>
      </c>
      <c r="B87" s="7" t="s">
        <v>19</v>
      </c>
      <c r="C87" s="7" t="s">
        <v>21</v>
      </c>
      <c r="D87" s="7" t="s">
        <v>97</v>
      </c>
      <c r="E87" s="7" t="s">
        <v>99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8"/>
      <c r="W87" s="8"/>
      <c r="X87" s="8"/>
      <c r="Y87" s="8"/>
      <c r="Z87" s="6" t="s">
        <v>98</v>
      </c>
      <c r="AA87" s="13">
        <v>40000</v>
      </c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>
        <v>30000</v>
      </c>
      <c r="AQ87" s="13"/>
      <c r="AR87" s="13"/>
      <c r="AS87" s="13"/>
      <c r="AT87" s="13"/>
      <c r="AU87" s="13">
        <v>30000</v>
      </c>
      <c r="AV87" s="13"/>
      <c r="AW87" s="13"/>
      <c r="AX87" s="13"/>
      <c r="AY87" s="13"/>
      <c r="AZ87" s="6" t="s">
        <v>98</v>
      </c>
      <c r="BA87" s="14">
        <f>SUM(BA88)</f>
        <v>0</v>
      </c>
      <c r="BB87" s="12">
        <f t="shared" si="5"/>
        <v>0</v>
      </c>
    </row>
    <row r="88" spans="1:54" ht="19.5" customHeight="1" x14ac:dyDescent="0.25">
      <c r="A88" s="9" t="s">
        <v>62</v>
      </c>
      <c r="B88" s="10" t="s">
        <v>19</v>
      </c>
      <c r="C88" s="10" t="s">
        <v>21</v>
      </c>
      <c r="D88" s="10" t="s">
        <v>97</v>
      </c>
      <c r="E88" s="10" t="s">
        <v>99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 t="s">
        <v>63</v>
      </c>
      <c r="U88" s="10"/>
      <c r="V88" s="11"/>
      <c r="W88" s="11"/>
      <c r="X88" s="11"/>
      <c r="Y88" s="11"/>
      <c r="Z88" s="9" t="s">
        <v>62</v>
      </c>
      <c r="AA88" s="14">
        <v>40000</v>
      </c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>
        <v>30000</v>
      </c>
      <c r="AQ88" s="14"/>
      <c r="AR88" s="14"/>
      <c r="AS88" s="14"/>
      <c r="AT88" s="14"/>
      <c r="AU88" s="14">
        <v>30000</v>
      </c>
      <c r="AV88" s="14"/>
      <c r="AW88" s="14"/>
      <c r="AX88" s="14"/>
      <c r="AY88" s="14"/>
      <c r="AZ88" s="9" t="s">
        <v>62</v>
      </c>
      <c r="BA88" s="14">
        <f>SUM(BA89)</f>
        <v>0</v>
      </c>
      <c r="BB88" s="12">
        <f t="shared" si="5"/>
        <v>0</v>
      </c>
    </row>
    <row r="89" spans="1:54" ht="17.25" customHeight="1" x14ac:dyDescent="0.25">
      <c r="A89" s="9" t="s">
        <v>100</v>
      </c>
      <c r="B89" s="10" t="s">
        <v>19</v>
      </c>
      <c r="C89" s="10" t="s">
        <v>21</v>
      </c>
      <c r="D89" s="10" t="s">
        <v>97</v>
      </c>
      <c r="E89" s="10" t="s">
        <v>99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 t="s">
        <v>101</v>
      </c>
      <c r="U89" s="10"/>
      <c r="V89" s="11"/>
      <c r="W89" s="11"/>
      <c r="X89" s="11"/>
      <c r="Y89" s="11"/>
      <c r="Z89" s="9" t="s">
        <v>100</v>
      </c>
      <c r="AA89" s="14">
        <v>40000</v>
      </c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>
        <v>30000</v>
      </c>
      <c r="AQ89" s="14"/>
      <c r="AR89" s="14"/>
      <c r="AS89" s="14"/>
      <c r="AT89" s="14"/>
      <c r="AU89" s="14">
        <v>30000</v>
      </c>
      <c r="AV89" s="14"/>
      <c r="AW89" s="14"/>
      <c r="AX89" s="14"/>
      <c r="AY89" s="14"/>
      <c r="AZ89" s="9" t="s">
        <v>100</v>
      </c>
      <c r="BA89" s="14">
        <f>SUM(BA90)</f>
        <v>0</v>
      </c>
      <c r="BB89" s="12">
        <f t="shared" si="5"/>
        <v>0</v>
      </c>
    </row>
    <row r="90" spans="1:54" ht="17.25" customHeight="1" x14ac:dyDescent="0.25">
      <c r="A90" s="9" t="s">
        <v>56</v>
      </c>
      <c r="B90" s="10" t="s">
        <v>19</v>
      </c>
      <c r="C90" s="10" t="s">
        <v>21</v>
      </c>
      <c r="D90" s="10" t="s">
        <v>97</v>
      </c>
      <c r="E90" s="10" t="s">
        <v>99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 t="s">
        <v>308</v>
      </c>
      <c r="U90" s="10"/>
      <c r="V90" s="11" t="s">
        <v>305</v>
      </c>
      <c r="W90" s="11"/>
      <c r="X90" s="11"/>
      <c r="Y90" s="11"/>
      <c r="Z90" s="9" t="s">
        <v>56</v>
      </c>
      <c r="AA90" s="14">
        <v>40000</v>
      </c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>
        <v>30000</v>
      </c>
      <c r="AQ90" s="14"/>
      <c r="AR90" s="14"/>
      <c r="AS90" s="14"/>
      <c r="AT90" s="14"/>
      <c r="AU90" s="14">
        <v>30000</v>
      </c>
      <c r="AV90" s="14"/>
      <c r="AW90" s="14"/>
      <c r="AX90" s="14"/>
      <c r="AY90" s="14"/>
      <c r="AZ90" s="9" t="s">
        <v>56</v>
      </c>
      <c r="BA90" s="14">
        <v>0</v>
      </c>
      <c r="BB90" s="12">
        <f t="shared" si="5"/>
        <v>0</v>
      </c>
    </row>
    <row r="91" spans="1:54" ht="29.25" customHeight="1" x14ac:dyDescent="0.25">
      <c r="A91" s="6" t="s">
        <v>102</v>
      </c>
      <c r="B91" s="7" t="s">
        <v>19</v>
      </c>
      <c r="C91" s="7" t="s">
        <v>21</v>
      </c>
      <c r="D91" s="7" t="s">
        <v>97</v>
      </c>
      <c r="E91" s="7" t="s">
        <v>103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8"/>
      <c r="W91" s="8"/>
      <c r="X91" s="8"/>
      <c r="Y91" s="8"/>
      <c r="Z91" s="6" t="s">
        <v>102</v>
      </c>
      <c r="AA91" s="13">
        <v>50000</v>
      </c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>
        <v>60000</v>
      </c>
      <c r="AQ91" s="13"/>
      <c r="AR91" s="13"/>
      <c r="AS91" s="13"/>
      <c r="AT91" s="13"/>
      <c r="AU91" s="13">
        <v>60000</v>
      </c>
      <c r="AV91" s="13"/>
      <c r="AW91" s="13"/>
      <c r="AX91" s="13"/>
      <c r="AY91" s="13"/>
      <c r="AZ91" s="6" t="s">
        <v>102</v>
      </c>
      <c r="BA91" s="14">
        <f>SUM(BA92)</f>
        <v>0</v>
      </c>
      <c r="BB91" s="12">
        <f t="shared" si="5"/>
        <v>0</v>
      </c>
    </row>
    <row r="92" spans="1:54" ht="33" customHeight="1" x14ac:dyDescent="0.25">
      <c r="A92" s="9" t="s">
        <v>44</v>
      </c>
      <c r="B92" s="10" t="s">
        <v>19</v>
      </c>
      <c r="C92" s="10" t="s">
        <v>21</v>
      </c>
      <c r="D92" s="10" t="s">
        <v>97</v>
      </c>
      <c r="E92" s="10" t="s">
        <v>103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 t="s">
        <v>45</v>
      </c>
      <c r="U92" s="10"/>
      <c r="V92" s="11"/>
      <c r="W92" s="11"/>
      <c r="X92" s="11"/>
      <c r="Y92" s="11"/>
      <c r="Z92" s="9" t="s">
        <v>44</v>
      </c>
      <c r="AA92" s="14">
        <v>50000</v>
      </c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>
        <v>60000</v>
      </c>
      <c r="AQ92" s="14"/>
      <c r="AR92" s="14"/>
      <c r="AS92" s="14"/>
      <c r="AT92" s="14"/>
      <c r="AU92" s="14">
        <v>60000</v>
      </c>
      <c r="AV92" s="14"/>
      <c r="AW92" s="14"/>
      <c r="AX92" s="14"/>
      <c r="AY92" s="14"/>
      <c r="AZ92" s="9" t="s">
        <v>44</v>
      </c>
      <c r="BA92" s="14">
        <f>SUM(BA93)</f>
        <v>0</v>
      </c>
      <c r="BB92" s="12">
        <f t="shared" si="5"/>
        <v>0</v>
      </c>
    </row>
    <row r="93" spans="1:54" ht="33.75" customHeight="1" x14ac:dyDescent="0.25">
      <c r="A93" s="9" t="s">
        <v>46</v>
      </c>
      <c r="B93" s="10" t="s">
        <v>19</v>
      </c>
      <c r="C93" s="10" t="s">
        <v>21</v>
      </c>
      <c r="D93" s="10" t="s">
        <v>97</v>
      </c>
      <c r="E93" s="10" t="s">
        <v>103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 t="s">
        <v>47</v>
      </c>
      <c r="U93" s="10"/>
      <c r="V93" s="11"/>
      <c r="W93" s="11"/>
      <c r="X93" s="11"/>
      <c r="Y93" s="11"/>
      <c r="Z93" s="9" t="s">
        <v>46</v>
      </c>
      <c r="AA93" s="14">
        <v>50000</v>
      </c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>
        <v>60000</v>
      </c>
      <c r="AQ93" s="14"/>
      <c r="AR93" s="14"/>
      <c r="AS93" s="14"/>
      <c r="AT93" s="14"/>
      <c r="AU93" s="14">
        <v>60000</v>
      </c>
      <c r="AV93" s="14"/>
      <c r="AW93" s="14"/>
      <c r="AX93" s="14"/>
      <c r="AY93" s="14"/>
      <c r="AZ93" s="9" t="s">
        <v>46</v>
      </c>
      <c r="BA93" s="14">
        <f>SUM(BA94)</f>
        <v>0</v>
      </c>
      <c r="BB93" s="12">
        <f t="shared" si="5"/>
        <v>0</v>
      </c>
    </row>
    <row r="94" spans="1:54" ht="16.5" customHeight="1" x14ac:dyDescent="0.25">
      <c r="A94" s="9" t="s">
        <v>54</v>
      </c>
      <c r="B94" s="10" t="s">
        <v>19</v>
      </c>
      <c r="C94" s="10" t="s">
        <v>21</v>
      </c>
      <c r="D94" s="10" t="s">
        <v>97</v>
      </c>
      <c r="E94" s="10" t="s">
        <v>103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 t="s">
        <v>304</v>
      </c>
      <c r="U94" s="10"/>
      <c r="V94" s="11" t="s">
        <v>55</v>
      </c>
      <c r="W94" s="11"/>
      <c r="X94" s="11"/>
      <c r="Y94" s="11"/>
      <c r="Z94" s="9" t="s">
        <v>54</v>
      </c>
      <c r="AA94" s="14">
        <v>50000</v>
      </c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>
        <v>60000</v>
      </c>
      <c r="AQ94" s="14"/>
      <c r="AR94" s="14"/>
      <c r="AS94" s="14"/>
      <c r="AT94" s="14"/>
      <c r="AU94" s="14">
        <v>60000</v>
      </c>
      <c r="AV94" s="14"/>
      <c r="AW94" s="14"/>
      <c r="AX94" s="14"/>
      <c r="AY94" s="14"/>
      <c r="AZ94" s="9" t="s">
        <v>54</v>
      </c>
      <c r="BA94" s="14">
        <v>0</v>
      </c>
      <c r="BB94" s="12">
        <f t="shared" si="5"/>
        <v>0</v>
      </c>
    </row>
    <row r="95" spans="1:54" ht="42" customHeight="1" x14ac:dyDescent="0.25">
      <c r="A95" s="6" t="s">
        <v>104</v>
      </c>
      <c r="B95" s="7" t="s">
        <v>19</v>
      </c>
      <c r="C95" s="7" t="s">
        <v>21</v>
      </c>
      <c r="D95" s="7" t="s">
        <v>97</v>
      </c>
      <c r="E95" s="7" t="s">
        <v>105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8"/>
      <c r="W95" s="8"/>
      <c r="X95" s="8"/>
      <c r="Y95" s="8"/>
      <c r="Z95" s="6" t="s">
        <v>104</v>
      </c>
      <c r="AA95" s="13">
        <v>180000</v>
      </c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>
        <v>180000</v>
      </c>
      <c r="AQ95" s="13"/>
      <c r="AR95" s="13"/>
      <c r="AS95" s="13"/>
      <c r="AT95" s="13"/>
      <c r="AU95" s="13">
        <v>180000</v>
      </c>
      <c r="AV95" s="13"/>
      <c r="AW95" s="13"/>
      <c r="AX95" s="13"/>
      <c r="AY95" s="13"/>
      <c r="AZ95" s="6" t="s">
        <v>104</v>
      </c>
      <c r="BA95" s="14">
        <f>SUM(BA96)</f>
        <v>37000</v>
      </c>
      <c r="BB95" s="12">
        <f t="shared" si="5"/>
        <v>20.555555555555557</v>
      </c>
    </row>
    <row r="96" spans="1:54" ht="34.5" customHeight="1" x14ac:dyDescent="0.25">
      <c r="A96" s="9" t="s">
        <v>44</v>
      </c>
      <c r="B96" s="10" t="s">
        <v>19</v>
      </c>
      <c r="C96" s="10" t="s">
        <v>21</v>
      </c>
      <c r="D96" s="10" t="s">
        <v>97</v>
      </c>
      <c r="E96" s="10" t="s">
        <v>105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 t="s">
        <v>45</v>
      </c>
      <c r="U96" s="10"/>
      <c r="V96" s="11"/>
      <c r="W96" s="11"/>
      <c r="X96" s="11"/>
      <c r="Y96" s="11"/>
      <c r="Z96" s="9" t="s">
        <v>44</v>
      </c>
      <c r="AA96" s="14">
        <v>180000</v>
      </c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>
        <v>180000</v>
      </c>
      <c r="AQ96" s="14"/>
      <c r="AR96" s="14"/>
      <c r="AS96" s="14"/>
      <c r="AT96" s="14"/>
      <c r="AU96" s="14">
        <v>180000</v>
      </c>
      <c r="AV96" s="14"/>
      <c r="AW96" s="14"/>
      <c r="AX96" s="14"/>
      <c r="AY96" s="14"/>
      <c r="AZ96" s="9" t="s">
        <v>44</v>
      </c>
      <c r="BA96" s="14">
        <f>SUM(BA97)</f>
        <v>37000</v>
      </c>
      <c r="BB96" s="12">
        <f t="shared" si="5"/>
        <v>20.555555555555557</v>
      </c>
    </row>
    <row r="97" spans="1:54" ht="34.5" customHeight="1" x14ac:dyDescent="0.25">
      <c r="A97" s="9" t="s">
        <v>46</v>
      </c>
      <c r="B97" s="10" t="s">
        <v>19</v>
      </c>
      <c r="C97" s="10" t="s">
        <v>21</v>
      </c>
      <c r="D97" s="10" t="s">
        <v>97</v>
      </c>
      <c r="E97" s="10" t="s">
        <v>105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 t="s">
        <v>47</v>
      </c>
      <c r="U97" s="10"/>
      <c r="V97" s="11"/>
      <c r="W97" s="11"/>
      <c r="X97" s="11"/>
      <c r="Y97" s="11"/>
      <c r="Z97" s="9" t="s">
        <v>46</v>
      </c>
      <c r="AA97" s="14">
        <v>180000</v>
      </c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>
        <v>180000</v>
      </c>
      <c r="AQ97" s="14"/>
      <c r="AR97" s="14"/>
      <c r="AS97" s="14"/>
      <c r="AT97" s="14"/>
      <c r="AU97" s="14">
        <v>180000</v>
      </c>
      <c r="AV97" s="14"/>
      <c r="AW97" s="14"/>
      <c r="AX97" s="14"/>
      <c r="AY97" s="14"/>
      <c r="AZ97" s="9" t="s">
        <v>46</v>
      </c>
      <c r="BA97" s="14">
        <f>SUM(BA98)</f>
        <v>37000</v>
      </c>
      <c r="BB97" s="12">
        <f t="shared" si="5"/>
        <v>20.555555555555557</v>
      </c>
    </row>
    <row r="98" spans="1:54" ht="16.5" customHeight="1" x14ac:dyDescent="0.25">
      <c r="A98" s="9" t="s">
        <v>54</v>
      </c>
      <c r="B98" s="10" t="s">
        <v>19</v>
      </c>
      <c r="C98" s="10" t="s">
        <v>21</v>
      </c>
      <c r="D98" s="10" t="s">
        <v>97</v>
      </c>
      <c r="E98" s="10" t="s">
        <v>105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 t="s">
        <v>304</v>
      </c>
      <c r="U98" s="10"/>
      <c r="V98" s="11" t="s">
        <v>55</v>
      </c>
      <c r="W98" s="11"/>
      <c r="X98" s="11"/>
      <c r="Y98" s="11"/>
      <c r="Z98" s="9" t="s">
        <v>54</v>
      </c>
      <c r="AA98" s="14">
        <v>180000</v>
      </c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>
        <v>180000</v>
      </c>
      <c r="AQ98" s="14"/>
      <c r="AR98" s="14"/>
      <c r="AS98" s="14"/>
      <c r="AT98" s="14"/>
      <c r="AU98" s="14">
        <v>180000</v>
      </c>
      <c r="AV98" s="14"/>
      <c r="AW98" s="14"/>
      <c r="AX98" s="14"/>
      <c r="AY98" s="14"/>
      <c r="AZ98" s="9" t="s">
        <v>54</v>
      </c>
      <c r="BA98" s="14">
        <v>37000</v>
      </c>
      <c r="BB98" s="12">
        <f t="shared" si="5"/>
        <v>20.555555555555557</v>
      </c>
    </row>
    <row r="99" spans="1:54" ht="40.5" customHeight="1" x14ac:dyDescent="0.25">
      <c r="A99" s="6" t="s">
        <v>106</v>
      </c>
      <c r="B99" s="7" t="s">
        <v>19</v>
      </c>
      <c r="C99" s="7" t="s">
        <v>21</v>
      </c>
      <c r="D99" s="7" t="s">
        <v>97</v>
      </c>
      <c r="E99" s="7" t="s">
        <v>107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8"/>
      <c r="W99" s="8"/>
      <c r="X99" s="8"/>
      <c r="Y99" s="8"/>
      <c r="Z99" s="6" t="s">
        <v>106</v>
      </c>
      <c r="AA99" s="13">
        <v>140000</v>
      </c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>
        <v>140000</v>
      </c>
      <c r="AQ99" s="13"/>
      <c r="AR99" s="13"/>
      <c r="AS99" s="13"/>
      <c r="AT99" s="13"/>
      <c r="AU99" s="13">
        <v>140000</v>
      </c>
      <c r="AV99" s="13"/>
      <c r="AW99" s="13"/>
      <c r="AX99" s="13"/>
      <c r="AY99" s="13"/>
      <c r="AZ99" s="6" t="s">
        <v>106</v>
      </c>
      <c r="BA99" s="14">
        <f>SUM(BA100)</f>
        <v>49030.8</v>
      </c>
      <c r="BB99" s="12">
        <f t="shared" si="5"/>
        <v>35.022000000000006</v>
      </c>
    </row>
    <row r="100" spans="1:54" ht="26.25" customHeight="1" x14ac:dyDescent="0.25">
      <c r="A100" s="9" t="s">
        <v>44</v>
      </c>
      <c r="B100" s="10" t="s">
        <v>19</v>
      </c>
      <c r="C100" s="10" t="s">
        <v>21</v>
      </c>
      <c r="D100" s="10" t="s">
        <v>97</v>
      </c>
      <c r="E100" s="10" t="s">
        <v>107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 t="s">
        <v>45</v>
      </c>
      <c r="U100" s="10"/>
      <c r="V100" s="11"/>
      <c r="W100" s="11"/>
      <c r="X100" s="11"/>
      <c r="Y100" s="11"/>
      <c r="Z100" s="9" t="s">
        <v>44</v>
      </c>
      <c r="AA100" s="14">
        <v>140000</v>
      </c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>
        <v>140000</v>
      </c>
      <c r="AQ100" s="14"/>
      <c r="AR100" s="14"/>
      <c r="AS100" s="14"/>
      <c r="AT100" s="14"/>
      <c r="AU100" s="14">
        <v>140000</v>
      </c>
      <c r="AV100" s="14"/>
      <c r="AW100" s="14"/>
      <c r="AX100" s="14"/>
      <c r="AY100" s="14"/>
      <c r="AZ100" s="9" t="s">
        <v>44</v>
      </c>
      <c r="BA100" s="14">
        <f>SUM(BA101)</f>
        <v>49030.8</v>
      </c>
      <c r="BB100" s="12">
        <f t="shared" si="5"/>
        <v>35.022000000000006</v>
      </c>
    </row>
    <row r="101" spans="1:54" ht="30" customHeight="1" x14ac:dyDescent="0.25">
      <c r="A101" s="9" t="s">
        <v>46</v>
      </c>
      <c r="B101" s="10" t="s">
        <v>19</v>
      </c>
      <c r="C101" s="10" t="s">
        <v>21</v>
      </c>
      <c r="D101" s="10" t="s">
        <v>97</v>
      </c>
      <c r="E101" s="10" t="s">
        <v>107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 t="s">
        <v>47</v>
      </c>
      <c r="U101" s="10"/>
      <c r="V101" s="11"/>
      <c r="W101" s="11"/>
      <c r="X101" s="11"/>
      <c r="Y101" s="11"/>
      <c r="Z101" s="9" t="s">
        <v>46</v>
      </c>
      <c r="AA101" s="14">
        <v>140000</v>
      </c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>
        <v>140000</v>
      </c>
      <c r="AQ101" s="14"/>
      <c r="AR101" s="14"/>
      <c r="AS101" s="14"/>
      <c r="AT101" s="14"/>
      <c r="AU101" s="14">
        <v>140000</v>
      </c>
      <c r="AV101" s="14"/>
      <c r="AW101" s="14"/>
      <c r="AX101" s="14"/>
      <c r="AY101" s="14"/>
      <c r="AZ101" s="9" t="s">
        <v>46</v>
      </c>
      <c r="BA101" s="14">
        <f>SUM(BA102)</f>
        <v>49030.8</v>
      </c>
      <c r="BB101" s="12">
        <f t="shared" si="5"/>
        <v>35.022000000000006</v>
      </c>
    </row>
    <row r="102" spans="1:54" ht="18" customHeight="1" x14ac:dyDescent="0.25">
      <c r="A102" s="9" t="s">
        <v>54</v>
      </c>
      <c r="B102" s="10" t="s">
        <v>19</v>
      </c>
      <c r="C102" s="10" t="s">
        <v>21</v>
      </c>
      <c r="D102" s="10" t="s">
        <v>97</v>
      </c>
      <c r="E102" s="10" t="s">
        <v>107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 t="s">
        <v>191</v>
      </c>
      <c r="U102" s="10"/>
      <c r="V102" s="11" t="s">
        <v>55</v>
      </c>
      <c r="W102" s="11"/>
      <c r="X102" s="11"/>
      <c r="Y102" s="11"/>
      <c r="Z102" s="9" t="s">
        <v>54</v>
      </c>
      <c r="AA102" s="14">
        <v>140000</v>
      </c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>
        <v>140000</v>
      </c>
      <c r="AQ102" s="14"/>
      <c r="AR102" s="14"/>
      <c r="AS102" s="14"/>
      <c r="AT102" s="14"/>
      <c r="AU102" s="14">
        <v>140000</v>
      </c>
      <c r="AV102" s="14"/>
      <c r="AW102" s="14"/>
      <c r="AX102" s="14"/>
      <c r="AY102" s="14"/>
      <c r="AZ102" s="9" t="s">
        <v>54</v>
      </c>
      <c r="BA102" s="14">
        <v>49030.8</v>
      </c>
      <c r="BB102" s="12">
        <f t="shared" si="5"/>
        <v>35.022000000000006</v>
      </c>
    </row>
    <row r="103" spans="1:54" ht="41.25" customHeight="1" x14ac:dyDescent="0.25">
      <c r="A103" s="6" t="s">
        <v>108</v>
      </c>
      <c r="B103" s="7" t="s">
        <v>19</v>
      </c>
      <c r="C103" s="7" t="s">
        <v>21</v>
      </c>
      <c r="D103" s="7" t="s">
        <v>97</v>
      </c>
      <c r="E103" s="7" t="s">
        <v>109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8"/>
      <c r="W103" s="8"/>
      <c r="X103" s="8"/>
      <c r="Y103" s="8"/>
      <c r="Z103" s="6" t="s">
        <v>108</v>
      </c>
      <c r="AA103" s="13">
        <v>212410</v>
      </c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>
        <v>100000</v>
      </c>
      <c r="AQ103" s="13"/>
      <c r="AR103" s="13"/>
      <c r="AS103" s="13"/>
      <c r="AT103" s="13"/>
      <c r="AU103" s="13">
        <v>100000</v>
      </c>
      <c r="AV103" s="13"/>
      <c r="AW103" s="13"/>
      <c r="AX103" s="13"/>
      <c r="AY103" s="13"/>
      <c r="AZ103" s="6" t="s">
        <v>108</v>
      </c>
      <c r="BA103" s="13">
        <f>SUM(BA104,BA110)</f>
        <v>93095.87</v>
      </c>
      <c r="BB103" s="12">
        <f t="shared" si="5"/>
        <v>43.828383786074106</v>
      </c>
    </row>
    <row r="104" spans="1:54" ht="31.5" customHeight="1" x14ac:dyDescent="0.25">
      <c r="A104" s="9" t="s">
        <v>44</v>
      </c>
      <c r="B104" s="10" t="s">
        <v>19</v>
      </c>
      <c r="C104" s="10" t="s">
        <v>21</v>
      </c>
      <c r="D104" s="10" t="s">
        <v>97</v>
      </c>
      <c r="E104" s="10" t="s">
        <v>109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 t="s">
        <v>45</v>
      </c>
      <c r="U104" s="10"/>
      <c r="V104" s="11"/>
      <c r="W104" s="11"/>
      <c r="X104" s="11"/>
      <c r="Y104" s="11"/>
      <c r="Z104" s="9" t="s">
        <v>44</v>
      </c>
      <c r="AA104" s="14">
        <v>187410</v>
      </c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>
        <v>75000</v>
      </c>
      <c r="AQ104" s="14"/>
      <c r="AR104" s="14"/>
      <c r="AS104" s="14"/>
      <c r="AT104" s="14"/>
      <c r="AU104" s="14">
        <v>75000</v>
      </c>
      <c r="AV104" s="14"/>
      <c r="AW104" s="14"/>
      <c r="AX104" s="14"/>
      <c r="AY104" s="14"/>
      <c r="AZ104" s="9" t="s">
        <v>44</v>
      </c>
      <c r="BA104" s="14">
        <f>SUM(BA105)</f>
        <v>85420</v>
      </c>
      <c r="BB104" s="12">
        <f t="shared" si="5"/>
        <v>45.579211354783631</v>
      </c>
    </row>
    <row r="105" spans="1:54" ht="28.5" customHeight="1" x14ac:dyDescent="0.25">
      <c r="A105" s="9" t="s">
        <v>46</v>
      </c>
      <c r="B105" s="10" t="s">
        <v>19</v>
      </c>
      <c r="C105" s="10" t="s">
        <v>21</v>
      </c>
      <c r="D105" s="10" t="s">
        <v>97</v>
      </c>
      <c r="E105" s="10" t="s">
        <v>109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 t="s">
        <v>47</v>
      </c>
      <c r="U105" s="10"/>
      <c r="V105" s="11"/>
      <c r="W105" s="11"/>
      <c r="X105" s="11"/>
      <c r="Y105" s="11"/>
      <c r="Z105" s="9" t="s">
        <v>46</v>
      </c>
      <c r="AA105" s="14">
        <v>187410</v>
      </c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>
        <v>75000</v>
      </c>
      <c r="AQ105" s="14"/>
      <c r="AR105" s="14"/>
      <c r="AS105" s="14"/>
      <c r="AT105" s="14"/>
      <c r="AU105" s="14">
        <v>75000</v>
      </c>
      <c r="AV105" s="14"/>
      <c r="AW105" s="14"/>
      <c r="AX105" s="14"/>
      <c r="AY105" s="14"/>
      <c r="AZ105" s="9" t="s">
        <v>46</v>
      </c>
      <c r="BA105" s="14">
        <f>SUM(BA106:BA109)</f>
        <v>85420</v>
      </c>
      <c r="BB105" s="12">
        <f t="shared" si="5"/>
        <v>45.579211354783631</v>
      </c>
    </row>
    <row r="106" spans="1:54" ht="18" customHeight="1" x14ac:dyDescent="0.25">
      <c r="A106" s="9" t="s">
        <v>54</v>
      </c>
      <c r="B106" s="10" t="s">
        <v>19</v>
      </c>
      <c r="C106" s="10" t="s">
        <v>21</v>
      </c>
      <c r="D106" s="10" t="s">
        <v>97</v>
      </c>
      <c r="E106" s="10" t="s">
        <v>109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 t="s">
        <v>191</v>
      </c>
      <c r="U106" s="10"/>
      <c r="V106" s="11" t="s">
        <v>55</v>
      </c>
      <c r="W106" s="11"/>
      <c r="X106" s="11"/>
      <c r="Y106" s="11"/>
      <c r="Z106" s="9" t="s">
        <v>54</v>
      </c>
      <c r="AA106" s="14">
        <v>54410</v>
      </c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9" t="s">
        <v>54</v>
      </c>
      <c r="BA106" s="14">
        <v>39470</v>
      </c>
      <c r="BB106" s="12">
        <f t="shared" si="5"/>
        <v>72.541812166881087</v>
      </c>
    </row>
    <row r="107" spans="1:54" ht="18.75" customHeight="1" x14ac:dyDescent="0.25">
      <c r="A107" s="9" t="s">
        <v>56</v>
      </c>
      <c r="B107" s="10" t="s">
        <v>19</v>
      </c>
      <c r="C107" s="10" t="s">
        <v>21</v>
      </c>
      <c r="D107" s="10" t="s">
        <v>97</v>
      </c>
      <c r="E107" s="10" t="s">
        <v>109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 t="s">
        <v>304</v>
      </c>
      <c r="U107" s="10"/>
      <c r="V107" s="11" t="s">
        <v>57</v>
      </c>
      <c r="W107" s="11"/>
      <c r="X107" s="11"/>
      <c r="Y107" s="11"/>
      <c r="Z107" s="9" t="s">
        <v>56</v>
      </c>
      <c r="AA107" s="14">
        <v>3190</v>
      </c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>
        <v>75000</v>
      </c>
      <c r="AQ107" s="14"/>
      <c r="AR107" s="14"/>
      <c r="AS107" s="14"/>
      <c r="AT107" s="14"/>
      <c r="AU107" s="14">
        <v>75000</v>
      </c>
      <c r="AV107" s="14"/>
      <c r="AW107" s="14"/>
      <c r="AX107" s="14"/>
      <c r="AY107" s="14"/>
      <c r="AZ107" s="9" t="s">
        <v>56</v>
      </c>
      <c r="BA107" s="14">
        <v>3190</v>
      </c>
      <c r="BB107" s="12">
        <f t="shared" si="5"/>
        <v>100</v>
      </c>
    </row>
    <row r="108" spans="1:54" ht="15.75" customHeight="1" x14ac:dyDescent="0.25">
      <c r="A108" s="9" t="s">
        <v>56</v>
      </c>
      <c r="B108" s="10" t="s">
        <v>19</v>
      </c>
      <c r="C108" s="10" t="s">
        <v>21</v>
      </c>
      <c r="D108" s="10" t="s">
        <v>97</v>
      </c>
      <c r="E108" s="10" t="s">
        <v>109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 t="s">
        <v>304</v>
      </c>
      <c r="U108" s="10"/>
      <c r="V108" s="11" t="s">
        <v>305</v>
      </c>
      <c r="W108" s="11"/>
      <c r="X108" s="11"/>
      <c r="Y108" s="11"/>
      <c r="Z108" s="9"/>
      <c r="AA108" s="14">
        <v>71810</v>
      </c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9"/>
      <c r="BA108" s="14">
        <v>0</v>
      </c>
      <c r="BB108" s="12">
        <f t="shared" si="5"/>
        <v>0</v>
      </c>
    </row>
    <row r="109" spans="1:54" ht="21" customHeight="1" x14ac:dyDescent="0.25">
      <c r="A109" s="9" t="s">
        <v>60</v>
      </c>
      <c r="B109" s="10" t="s">
        <v>19</v>
      </c>
      <c r="C109" s="10" t="s">
        <v>21</v>
      </c>
      <c r="D109" s="10" t="s">
        <v>97</v>
      </c>
      <c r="E109" s="10" t="s">
        <v>109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 t="s">
        <v>304</v>
      </c>
      <c r="U109" s="10"/>
      <c r="V109" s="11" t="s">
        <v>61</v>
      </c>
      <c r="W109" s="11"/>
      <c r="X109" s="11"/>
      <c r="Y109" s="11"/>
      <c r="Z109" s="9" t="s">
        <v>60</v>
      </c>
      <c r="AA109" s="14">
        <v>58000</v>
      </c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9" t="s">
        <v>60</v>
      </c>
      <c r="BA109" s="14">
        <v>42760</v>
      </c>
      <c r="BB109" s="12">
        <f t="shared" si="5"/>
        <v>73.724137931034477</v>
      </c>
    </row>
    <row r="110" spans="1:54" ht="18.75" customHeight="1" x14ac:dyDescent="0.25">
      <c r="A110" s="9" t="s">
        <v>62</v>
      </c>
      <c r="B110" s="10" t="s">
        <v>19</v>
      </c>
      <c r="C110" s="10" t="s">
        <v>21</v>
      </c>
      <c r="D110" s="10" t="s">
        <v>97</v>
      </c>
      <c r="E110" s="10" t="s">
        <v>109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 t="s">
        <v>63</v>
      </c>
      <c r="U110" s="10"/>
      <c r="V110" s="11"/>
      <c r="W110" s="11"/>
      <c r="X110" s="11"/>
      <c r="Y110" s="11"/>
      <c r="Z110" s="9" t="s">
        <v>62</v>
      </c>
      <c r="AA110" s="14">
        <v>25000</v>
      </c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>
        <v>25000</v>
      </c>
      <c r="AQ110" s="14"/>
      <c r="AR110" s="14"/>
      <c r="AS110" s="14"/>
      <c r="AT110" s="14"/>
      <c r="AU110" s="14">
        <v>25000</v>
      </c>
      <c r="AV110" s="14"/>
      <c r="AW110" s="14"/>
      <c r="AX110" s="14"/>
      <c r="AY110" s="14"/>
      <c r="AZ110" s="9" t="s">
        <v>62</v>
      </c>
      <c r="BA110" s="14">
        <f>SUM(BA111)</f>
        <v>7675.87</v>
      </c>
      <c r="BB110" s="12">
        <f t="shared" si="5"/>
        <v>30.703479999999999</v>
      </c>
    </row>
    <row r="111" spans="1:54" ht="20.25" customHeight="1" x14ac:dyDescent="0.25">
      <c r="A111" s="9" t="s">
        <v>64</v>
      </c>
      <c r="B111" s="10" t="s">
        <v>19</v>
      </c>
      <c r="C111" s="10" t="s">
        <v>21</v>
      </c>
      <c r="D111" s="10" t="s">
        <v>97</v>
      </c>
      <c r="E111" s="10" t="s">
        <v>109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 t="s">
        <v>65</v>
      </c>
      <c r="U111" s="10"/>
      <c r="V111" s="11"/>
      <c r="W111" s="11"/>
      <c r="X111" s="11"/>
      <c r="Y111" s="11"/>
      <c r="Z111" s="9" t="s">
        <v>64</v>
      </c>
      <c r="AA111" s="14">
        <v>25000</v>
      </c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>
        <v>25000</v>
      </c>
      <c r="AQ111" s="14"/>
      <c r="AR111" s="14"/>
      <c r="AS111" s="14"/>
      <c r="AT111" s="14"/>
      <c r="AU111" s="14">
        <v>25000</v>
      </c>
      <c r="AV111" s="14"/>
      <c r="AW111" s="14"/>
      <c r="AX111" s="14"/>
      <c r="AY111" s="14"/>
      <c r="AZ111" s="9" t="s">
        <v>64</v>
      </c>
      <c r="BA111" s="14">
        <f>SUM(BA112:BA113)</f>
        <v>7675.87</v>
      </c>
      <c r="BB111" s="12">
        <f t="shared" si="5"/>
        <v>30.703479999999999</v>
      </c>
    </row>
    <row r="112" spans="1:54" ht="20.25" customHeight="1" x14ac:dyDescent="0.25">
      <c r="A112" s="9" t="s">
        <v>56</v>
      </c>
      <c r="B112" s="10" t="s">
        <v>19</v>
      </c>
      <c r="C112" s="10" t="s">
        <v>21</v>
      </c>
      <c r="D112" s="10" t="s">
        <v>97</v>
      </c>
      <c r="E112" s="10" t="s">
        <v>109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 t="s">
        <v>309</v>
      </c>
      <c r="U112" s="10"/>
      <c r="V112" s="11" t="s">
        <v>310</v>
      </c>
      <c r="W112" s="11"/>
      <c r="X112" s="11"/>
      <c r="Y112" s="11"/>
      <c r="Z112" s="9" t="s">
        <v>56</v>
      </c>
      <c r="AA112" s="14">
        <v>666.67</v>
      </c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>
        <v>25000</v>
      </c>
      <c r="AQ112" s="14"/>
      <c r="AR112" s="14"/>
      <c r="AS112" s="14"/>
      <c r="AT112" s="14"/>
      <c r="AU112" s="14">
        <v>25000</v>
      </c>
      <c r="AV112" s="14"/>
      <c r="AW112" s="14"/>
      <c r="AX112" s="14"/>
      <c r="AY112" s="14"/>
      <c r="AZ112" s="9" t="s">
        <v>56</v>
      </c>
      <c r="BA112" s="14">
        <v>666.67</v>
      </c>
      <c r="BB112" s="12">
        <f>PRODUCT(BA112,1/AA112,100)</f>
        <v>99.999999999999986</v>
      </c>
    </row>
    <row r="113" spans="1:54" ht="19.5" customHeight="1" x14ac:dyDescent="0.25">
      <c r="A113" s="9" t="s">
        <v>56</v>
      </c>
      <c r="B113" s="10" t="s">
        <v>19</v>
      </c>
      <c r="C113" s="10" t="s">
        <v>21</v>
      </c>
      <c r="D113" s="10" t="s">
        <v>97</v>
      </c>
      <c r="E113" s="10" t="s">
        <v>109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 t="s">
        <v>306</v>
      </c>
      <c r="U113" s="10"/>
      <c r="V113" s="11" t="s">
        <v>305</v>
      </c>
      <c r="W113" s="11"/>
      <c r="X113" s="11"/>
      <c r="Y113" s="11"/>
      <c r="Z113" s="9" t="s">
        <v>56</v>
      </c>
      <c r="AA113" s="14">
        <v>24333.33</v>
      </c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>
        <v>25000</v>
      </c>
      <c r="AQ113" s="14"/>
      <c r="AR113" s="14"/>
      <c r="AS113" s="14"/>
      <c r="AT113" s="14"/>
      <c r="AU113" s="14">
        <v>25000</v>
      </c>
      <c r="AV113" s="14"/>
      <c r="AW113" s="14"/>
      <c r="AX113" s="14"/>
      <c r="AY113" s="14"/>
      <c r="AZ113" s="9" t="s">
        <v>56</v>
      </c>
      <c r="BA113" s="14">
        <v>7009.2</v>
      </c>
      <c r="BB113" s="12">
        <f t="shared" si="5"/>
        <v>28.804935452730877</v>
      </c>
    </row>
    <row r="114" spans="1:54" ht="24" customHeight="1" x14ac:dyDescent="0.25">
      <c r="A114" s="6" t="s">
        <v>110</v>
      </c>
      <c r="B114" s="7" t="s">
        <v>19</v>
      </c>
      <c r="C114" s="7" t="s">
        <v>21</v>
      </c>
      <c r="D114" s="7" t="s">
        <v>97</v>
      </c>
      <c r="E114" s="7" t="s">
        <v>111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8"/>
      <c r="W114" s="8"/>
      <c r="X114" s="8"/>
      <c r="Y114" s="8"/>
      <c r="Z114" s="6" t="s">
        <v>110</v>
      </c>
      <c r="AA114" s="14">
        <f>SUM(AA115)</f>
        <v>60000</v>
      </c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>
        <v>60000</v>
      </c>
      <c r="AQ114" s="13"/>
      <c r="AR114" s="13"/>
      <c r="AS114" s="13"/>
      <c r="AT114" s="13"/>
      <c r="AU114" s="13">
        <v>60000</v>
      </c>
      <c r="AV114" s="13"/>
      <c r="AW114" s="13"/>
      <c r="AX114" s="13"/>
      <c r="AY114" s="13"/>
      <c r="AZ114" s="6" t="s">
        <v>110</v>
      </c>
      <c r="BA114" s="14">
        <f>SUM(BA115)</f>
        <v>0</v>
      </c>
      <c r="BB114" s="12">
        <f t="shared" si="5"/>
        <v>0</v>
      </c>
    </row>
    <row r="115" spans="1:54" ht="31.5" customHeight="1" x14ac:dyDescent="0.25">
      <c r="A115" s="9" t="s">
        <v>44</v>
      </c>
      <c r="B115" s="10" t="s">
        <v>19</v>
      </c>
      <c r="C115" s="10" t="s">
        <v>21</v>
      </c>
      <c r="D115" s="10" t="s">
        <v>97</v>
      </c>
      <c r="E115" s="10" t="s">
        <v>111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 t="s">
        <v>45</v>
      </c>
      <c r="U115" s="10"/>
      <c r="V115" s="11"/>
      <c r="W115" s="11"/>
      <c r="X115" s="11"/>
      <c r="Y115" s="11"/>
      <c r="Z115" s="9" t="s">
        <v>44</v>
      </c>
      <c r="AA115" s="14">
        <f>SUM(AA116)</f>
        <v>60000</v>
      </c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>
        <v>60000</v>
      </c>
      <c r="AQ115" s="14"/>
      <c r="AR115" s="14"/>
      <c r="AS115" s="14"/>
      <c r="AT115" s="14"/>
      <c r="AU115" s="14">
        <v>60000</v>
      </c>
      <c r="AV115" s="14"/>
      <c r="AW115" s="14"/>
      <c r="AX115" s="14"/>
      <c r="AY115" s="14"/>
      <c r="AZ115" s="9" t="s">
        <v>44</v>
      </c>
      <c r="BA115" s="14">
        <f>SUM(BA116)</f>
        <v>0</v>
      </c>
      <c r="BB115" s="12">
        <f t="shared" si="5"/>
        <v>0</v>
      </c>
    </row>
    <row r="116" spans="1:54" ht="26.25" customHeight="1" x14ac:dyDescent="0.25">
      <c r="A116" s="9" t="s">
        <v>46</v>
      </c>
      <c r="B116" s="10" t="s">
        <v>19</v>
      </c>
      <c r="C116" s="10" t="s">
        <v>21</v>
      </c>
      <c r="D116" s="10" t="s">
        <v>97</v>
      </c>
      <c r="E116" s="10" t="s">
        <v>111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 t="s">
        <v>47</v>
      </c>
      <c r="U116" s="10"/>
      <c r="V116" s="11"/>
      <c r="W116" s="11"/>
      <c r="X116" s="11"/>
      <c r="Y116" s="11"/>
      <c r="Z116" s="9" t="s">
        <v>46</v>
      </c>
      <c r="AA116" s="14">
        <f>SUM(AA117)</f>
        <v>60000</v>
      </c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>
        <v>60000</v>
      </c>
      <c r="AQ116" s="14"/>
      <c r="AR116" s="14"/>
      <c r="AS116" s="14"/>
      <c r="AT116" s="14"/>
      <c r="AU116" s="14">
        <v>60000</v>
      </c>
      <c r="AV116" s="14"/>
      <c r="AW116" s="14"/>
      <c r="AX116" s="14"/>
      <c r="AY116" s="14"/>
      <c r="AZ116" s="9" t="s">
        <v>46</v>
      </c>
      <c r="BA116" s="14">
        <f>SUM(BA117)</f>
        <v>0</v>
      </c>
      <c r="BB116" s="12">
        <f t="shared" si="5"/>
        <v>0</v>
      </c>
    </row>
    <row r="117" spans="1:54" ht="19.5" customHeight="1" x14ac:dyDescent="0.25">
      <c r="A117" s="9" t="s">
        <v>54</v>
      </c>
      <c r="B117" s="10" t="s">
        <v>19</v>
      </c>
      <c r="C117" s="10" t="s">
        <v>21</v>
      </c>
      <c r="D117" s="10" t="s">
        <v>97</v>
      </c>
      <c r="E117" s="10" t="s">
        <v>111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 t="s">
        <v>304</v>
      </c>
      <c r="U117" s="10"/>
      <c r="V117" s="11" t="s">
        <v>55</v>
      </c>
      <c r="W117" s="11"/>
      <c r="X117" s="11"/>
      <c r="Y117" s="11"/>
      <c r="Z117" s="9" t="s">
        <v>54</v>
      </c>
      <c r="AA117" s="14">
        <v>60000</v>
      </c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>
        <v>60000</v>
      </c>
      <c r="AQ117" s="14"/>
      <c r="AR117" s="14"/>
      <c r="AS117" s="14"/>
      <c r="AT117" s="14"/>
      <c r="AU117" s="14">
        <v>60000</v>
      </c>
      <c r="AV117" s="14"/>
      <c r="AW117" s="14"/>
      <c r="AX117" s="14"/>
      <c r="AY117" s="14"/>
      <c r="AZ117" s="9" t="s">
        <v>54</v>
      </c>
      <c r="BA117" s="14">
        <v>0</v>
      </c>
      <c r="BB117" s="12">
        <f t="shared" si="5"/>
        <v>0</v>
      </c>
    </row>
    <row r="118" spans="1:54" ht="16.7" customHeight="1" x14ac:dyDescent="0.25">
      <c r="A118" s="5" t="s">
        <v>112</v>
      </c>
      <c r="B118" s="3" t="s">
        <v>19</v>
      </c>
      <c r="C118" s="3" t="s">
        <v>113</v>
      </c>
      <c r="D118" s="3" t="s">
        <v>22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4"/>
      <c r="W118" s="4"/>
      <c r="X118" s="4"/>
      <c r="Y118" s="4"/>
      <c r="Z118" s="5" t="s">
        <v>112</v>
      </c>
      <c r="AA118" s="14">
        <f t="shared" ref="AA118:AA123" si="6">SUM(AA119)</f>
        <v>254400</v>
      </c>
      <c r="AB118" s="12">
        <v>254400</v>
      </c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>
        <v>257100</v>
      </c>
      <c r="AQ118" s="12">
        <v>257100</v>
      </c>
      <c r="AR118" s="12"/>
      <c r="AS118" s="12"/>
      <c r="AT118" s="12"/>
      <c r="AU118" s="12">
        <v>266400</v>
      </c>
      <c r="AV118" s="12">
        <v>266400</v>
      </c>
      <c r="AW118" s="12"/>
      <c r="AX118" s="12"/>
      <c r="AY118" s="12"/>
      <c r="AZ118" s="5" t="s">
        <v>112</v>
      </c>
      <c r="BA118" s="14">
        <f t="shared" ref="BA118:BA123" si="7">SUM(BA119)</f>
        <v>124166.94</v>
      </c>
      <c r="BB118" s="12">
        <f t="shared" si="5"/>
        <v>48.807759433962261</v>
      </c>
    </row>
    <row r="119" spans="1:54" ht="26.25" customHeight="1" x14ac:dyDescent="0.25">
      <c r="A119" s="5" t="s">
        <v>114</v>
      </c>
      <c r="B119" s="3" t="s">
        <v>19</v>
      </c>
      <c r="C119" s="3" t="s">
        <v>113</v>
      </c>
      <c r="D119" s="3" t="s">
        <v>115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4"/>
      <c r="W119" s="4"/>
      <c r="X119" s="4"/>
      <c r="Y119" s="4"/>
      <c r="Z119" s="5" t="s">
        <v>114</v>
      </c>
      <c r="AA119" s="14">
        <f t="shared" si="6"/>
        <v>254400</v>
      </c>
      <c r="AB119" s="12">
        <v>254400</v>
      </c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>
        <v>257100</v>
      </c>
      <c r="AQ119" s="12">
        <v>257100</v>
      </c>
      <c r="AR119" s="12"/>
      <c r="AS119" s="12"/>
      <c r="AT119" s="12"/>
      <c r="AU119" s="12">
        <v>266400</v>
      </c>
      <c r="AV119" s="12">
        <v>266400</v>
      </c>
      <c r="AW119" s="12"/>
      <c r="AX119" s="12"/>
      <c r="AY119" s="12"/>
      <c r="AZ119" s="5" t="s">
        <v>114</v>
      </c>
      <c r="BA119" s="14">
        <f t="shared" si="7"/>
        <v>124166.94</v>
      </c>
      <c r="BB119" s="12">
        <f t="shared" si="5"/>
        <v>48.807759433962261</v>
      </c>
    </row>
    <row r="120" spans="1:54" ht="24" customHeight="1" x14ac:dyDescent="0.25">
      <c r="A120" s="6" t="s">
        <v>66</v>
      </c>
      <c r="B120" s="7" t="s">
        <v>19</v>
      </c>
      <c r="C120" s="7" t="s">
        <v>113</v>
      </c>
      <c r="D120" s="7" t="s">
        <v>115</v>
      </c>
      <c r="E120" s="7" t="s">
        <v>67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8"/>
      <c r="X120" s="8"/>
      <c r="Y120" s="8"/>
      <c r="Z120" s="6" t="s">
        <v>66</v>
      </c>
      <c r="AA120" s="14">
        <f t="shared" si="6"/>
        <v>254400</v>
      </c>
      <c r="AB120" s="13">
        <v>254400</v>
      </c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>
        <v>257100</v>
      </c>
      <c r="AQ120" s="13">
        <v>257100</v>
      </c>
      <c r="AR120" s="13"/>
      <c r="AS120" s="13"/>
      <c r="AT120" s="13"/>
      <c r="AU120" s="13">
        <v>266400</v>
      </c>
      <c r="AV120" s="13">
        <v>266400</v>
      </c>
      <c r="AW120" s="13"/>
      <c r="AX120" s="13"/>
      <c r="AY120" s="13"/>
      <c r="AZ120" s="6" t="s">
        <v>66</v>
      </c>
      <c r="BA120" s="14">
        <f t="shared" si="7"/>
        <v>124166.94</v>
      </c>
      <c r="BB120" s="12">
        <f t="shared" si="5"/>
        <v>48.807759433962261</v>
      </c>
    </row>
    <row r="121" spans="1:54" ht="19.5" customHeight="1" x14ac:dyDescent="0.25">
      <c r="A121" s="6" t="s">
        <v>68</v>
      </c>
      <c r="B121" s="7" t="s">
        <v>19</v>
      </c>
      <c r="C121" s="7" t="s">
        <v>113</v>
      </c>
      <c r="D121" s="7" t="s">
        <v>115</v>
      </c>
      <c r="E121" s="7" t="s">
        <v>69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8"/>
      <c r="W121" s="8"/>
      <c r="X121" s="8"/>
      <c r="Y121" s="8"/>
      <c r="Z121" s="6" t="s">
        <v>68</v>
      </c>
      <c r="AA121" s="14">
        <f t="shared" si="6"/>
        <v>254400</v>
      </c>
      <c r="AB121" s="13">
        <v>254400</v>
      </c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>
        <v>257100</v>
      </c>
      <c r="AQ121" s="13">
        <v>257100</v>
      </c>
      <c r="AR121" s="13"/>
      <c r="AS121" s="13"/>
      <c r="AT121" s="13"/>
      <c r="AU121" s="13">
        <v>266400</v>
      </c>
      <c r="AV121" s="13">
        <v>266400</v>
      </c>
      <c r="AW121" s="13"/>
      <c r="AX121" s="13"/>
      <c r="AY121" s="13"/>
      <c r="AZ121" s="6" t="s">
        <v>68</v>
      </c>
      <c r="BA121" s="14">
        <f t="shared" si="7"/>
        <v>124166.94</v>
      </c>
      <c r="BB121" s="12">
        <f t="shared" si="5"/>
        <v>48.807759433962261</v>
      </c>
    </row>
    <row r="122" spans="1:54" ht="23.25" customHeight="1" x14ac:dyDescent="0.25">
      <c r="A122" s="6" t="s">
        <v>116</v>
      </c>
      <c r="B122" s="7" t="s">
        <v>19</v>
      </c>
      <c r="C122" s="7" t="s">
        <v>113</v>
      </c>
      <c r="D122" s="7" t="s">
        <v>115</v>
      </c>
      <c r="E122" s="7" t="s">
        <v>117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8"/>
      <c r="X122" s="8"/>
      <c r="Y122" s="8"/>
      <c r="Z122" s="6" t="s">
        <v>116</v>
      </c>
      <c r="AA122" s="14">
        <f t="shared" si="6"/>
        <v>254400</v>
      </c>
      <c r="AB122" s="13">
        <v>254400</v>
      </c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>
        <v>257100</v>
      </c>
      <c r="AQ122" s="13">
        <v>257100</v>
      </c>
      <c r="AR122" s="13"/>
      <c r="AS122" s="13"/>
      <c r="AT122" s="13"/>
      <c r="AU122" s="13">
        <v>266400</v>
      </c>
      <c r="AV122" s="13">
        <v>266400</v>
      </c>
      <c r="AW122" s="13"/>
      <c r="AX122" s="13"/>
      <c r="AY122" s="13"/>
      <c r="AZ122" s="6" t="s">
        <v>116</v>
      </c>
      <c r="BA122" s="14">
        <f t="shared" si="7"/>
        <v>124166.94</v>
      </c>
      <c r="BB122" s="12">
        <f t="shared" si="5"/>
        <v>48.807759433962261</v>
      </c>
    </row>
    <row r="123" spans="1:54" ht="65.25" customHeight="1" x14ac:dyDescent="0.25">
      <c r="A123" s="9" t="s">
        <v>31</v>
      </c>
      <c r="B123" s="10" t="s">
        <v>19</v>
      </c>
      <c r="C123" s="10" t="s">
        <v>113</v>
      </c>
      <c r="D123" s="10" t="s">
        <v>115</v>
      </c>
      <c r="E123" s="10" t="s">
        <v>117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 t="s">
        <v>32</v>
      </c>
      <c r="U123" s="10"/>
      <c r="V123" s="11"/>
      <c r="W123" s="11"/>
      <c r="X123" s="11"/>
      <c r="Y123" s="11"/>
      <c r="Z123" s="9" t="s">
        <v>31</v>
      </c>
      <c r="AA123" s="14">
        <f t="shared" si="6"/>
        <v>254400</v>
      </c>
      <c r="AB123" s="14">
        <v>254400</v>
      </c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>
        <v>257100</v>
      </c>
      <c r="AQ123" s="14">
        <v>257100</v>
      </c>
      <c r="AR123" s="14"/>
      <c r="AS123" s="14"/>
      <c r="AT123" s="14"/>
      <c r="AU123" s="14">
        <v>266400</v>
      </c>
      <c r="AV123" s="14">
        <v>266400</v>
      </c>
      <c r="AW123" s="14"/>
      <c r="AX123" s="14"/>
      <c r="AY123" s="14"/>
      <c r="AZ123" s="9" t="s">
        <v>31</v>
      </c>
      <c r="BA123" s="14">
        <f t="shared" si="7"/>
        <v>124166.94</v>
      </c>
      <c r="BB123" s="12">
        <f t="shared" si="5"/>
        <v>48.807759433962261</v>
      </c>
    </row>
    <row r="124" spans="1:54" ht="30" customHeight="1" x14ac:dyDescent="0.25">
      <c r="A124" s="9" t="s">
        <v>33</v>
      </c>
      <c r="B124" s="10" t="s">
        <v>19</v>
      </c>
      <c r="C124" s="10" t="s">
        <v>113</v>
      </c>
      <c r="D124" s="10" t="s">
        <v>115</v>
      </c>
      <c r="E124" s="10" t="s">
        <v>117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 t="s">
        <v>34</v>
      </c>
      <c r="U124" s="10"/>
      <c r="V124" s="11"/>
      <c r="W124" s="11"/>
      <c r="X124" s="11"/>
      <c r="Y124" s="11"/>
      <c r="Z124" s="9" t="s">
        <v>33</v>
      </c>
      <c r="AA124" s="14">
        <f>SUM(AA125:AA126)</f>
        <v>254400</v>
      </c>
      <c r="AB124" s="14">
        <v>254400</v>
      </c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>
        <v>257100</v>
      </c>
      <c r="AQ124" s="14">
        <v>257100</v>
      </c>
      <c r="AR124" s="14"/>
      <c r="AS124" s="14"/>
      <c r="AT124" s="14"/>
      <c r="AU124" s="14">
        <v>266400</v>
      </c>
      <c r="AV124" s="14">
        <v>266400</v>
      </c>
      <c r="AW124" s="14"/>
      <c r="AX124" s="14"/>
      <c r="AY124" s="14"/>
      <c r="AZ124" s="9" t="s">
        <v>33</v>
      </c>
      <c r="BA124" s="14">
        <f>SUM(BA125:BA126)</f>
        <v>124166.94</v>
      </c>
      <c r="BB124" s="12">
        <f t="shared" si="5"/>
        <v>48.807759433962261</v>
      </c>
    </row>
    <row r="125" spans="1:54" ht="19.5" customHeight="1" x14ac:dyDescent="0.25">
      <c r="A125" s="9" t="s">
        <v>35</v>
      </c>
      <c r="B125" s="10" t="s">
        <v>19</v>
      </c>
      <c r="C125" s="10" t="s">
        <v>113</v>
      </c>
      <c r="D125" s="10" t="s">
        <v>115</v>
      </c>
      <c r="E125" s="10" t="s">
        <v>117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 t="s">
        <v>301</v>
      </c>
      <c r="U125" s="10"/>
      <c r="V125" s="11" t="s">
        <v>36</v>
      </c>
      <c r="W125" s="11"/>
      <c r="X125" s="11"/>
      <c r="Y125" s="11"/>
      <c r="Z125" s="9" t="s">
        <v>35</v>
      </c>
      <c r="AA125" s="14">
        <v>195400</v>
      </c>
      <c r="AB125" s="14">
        <v>195400</v>
      </c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>
        <v>197500</v>
      </c>
      <c r="AQ125" s="14">
        <v>197500</v>
      </c>
      <c r="AR125" s="14"/>
      <c r="AS125" s="14"/>
      <c r="AT125" s="14"/>
      <c r="AU125" s="14">
        <v>204600</v>
      </c>
      <c r="AV125" s="14">
        <v>204600</v>
      </c>
      <c r="AW125" s="14"/>
      <c r="AX125" s="14"/>
      <c r="AY125" s="14"/>
      <c r="AZ125" s="9" t="s">
        <v>35</v>
      </c>
      <c r="BA125" s="14">
        <v>97221.05</v>
      </c>
      <c r="BB125" s="12">
        <f t="shared" si="5"/>
        <v>49.754887410440126</v>
      </c>
    </row>
    <row r="126" spans="1:54" ht="18.75" customHeight="1" x14ac:dyDescent="0.25">
      <c r="A126" s="9" t="s">
        <v>37</v>
      </c>
      <c r="B126" s="10" t="s">
        <v>19</v>
      </c>
      <c r="C126" s="10" t="s">
        <v>113</v>
      </c>
      <c r="D126" s="10" t="s">
        <v>115</v>
      </c>
      <c r="E126" s="10" t="s">
        <v>117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 t="s">
        <v>303</v>
      </c>
      <c r="U126" s="10"/>
      <c r="V126" s="11" t="s">
        <v>38</v>
      </c>
      <c r="W126" s="11"/>
      <c r="X126" s="11"/>
      <c r="Y126" s="11"/>
      <c r="Z126" s="9" t="s">
        <v>37</v>
      </c>
      <c r="AA126" s="14">
        <v>59000</v>
      </c>
      <c r="AB126" s="14">
        <v>59000</v>
      </c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>
        <v>59600</v>
      </c>
      <c r="AQ126" s="14">
        <v>59600</v>
      </c>
      <c r="AR126" s="14"/>
      <c r="AS126" s="14"/>
      <c r="AT126" s="14"/>
      <c r="AU126" s="14">
        <v>61800</v>
      </c>
      <c r="AV126" s="14">
        <v>61800</v>
      </c>
      <c r="AW126" s="14"/>
      <c r="AX126" s="14"/>
      <c r="AY126" s="14"/>
      <c r="AZ126" s="9" t="s">
        <v>37</v>
      </c>
      <c r="BA126" s="14">
        <v>26945.89</v>
      </c>
      <c r="BB126" s="12">
        <f t="shared" si="5"/>
        <v>45.670999999999999</v>
      </c>
    </row>
    <row r="127" spans="1:54" ht="30" customHeight="1" x14ac:dyDescent="0.25">
      <c r="A127" s="5" t="s">
        <v>118</v>
      </c>
      <c r="B127" s="3" t="s">
        <v>19</v>
      </c>
      <c r="C127" s="3" t="s">
        <v>115</v>
      </c>
      <c r="D127" s="3" t="s">
        <v>22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4"/>
      <c r="W127" s="4"/>
      <c r="X127" s="4"/>
      <c r="Y127" s="4"/>
      <c r="Z127" s="5" t="s">
        <v>118</v>
      </c>
      <c r="AA127" s="12">
        <v>254998</v>
      </c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>
        <v>450000</v>
      </c>
      <c r="AQ127" s="12"/>
      <c r="AR127" s="12"/>
      <c r="AS127" s="12"/>
      <c r="AT127" s="12"/>
      <c r="AU127" s="12">
        <v>390000</v>
      </c>
      <c r="AV127" s="12"/>
      <c r="AW127" s="12"/>
      <c r="AX127" s="12"/>
      <c r="AY127" s="12"/>
      <c r="AZ127" s="5" t="s">
        <v>118</v>
      </c>
      <c r="BA127" s="12">
        <f>SUM(BA128,BA137)</f>
        <v>55050</v>
      </c>
      <c r="BB127" s="12">
        <f t="shared" si="5"/>
        <v>21.588404614938156</v>
      </c>
    </row>
    <row r="128" spans="1:54" ht="47.25" customHeight="1" x14ac:dyDescent="0.25">
      <c r="A128" s="5" t="s">
        <v>119</v>
      </c>
      <c r="B128" s="3" t="s">
        <v>19</v>
      </c>
      <c r="C128" s="3" t="s">
        <v>115</v>
      </c>
      <c r="D128" s="3" t="s">
        <v>120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4"/>
      <c r="W128" s="4"/>
      <c r="X128" s="4"/>
      <c r="Y128" s="4"/>
      <c r="Z128" s="5" t="s">
        <v>119</v>
      </c>
      <c r="AA128" s="12">
        <v>55000</v>
      </c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>
        <v>50000</v>
      </c>
      <c r="AQ128" s="12"/>
      <c r="AR128" s="12"/>
      <c r="AS128" s="12"/>
      <c r="AT128" s="12"/>
      <c r="AU128" s="12">
        <v>50000</v>
      </c>
      <c r="AV128" s="12"/>
      <c r="AW128" s="12"/>
      <c r="AX128" s="12"/>
      <c r="AY128" s="12"/>
      <c r="AZ128" s="5" t="s">
        <v>119</v>
      </c>
      <c r="BA128" s="19">
        <f t="shared" ref="BA128:BA133" si="8">SUM(BA129)</f>
        <v>12000</v>
      </c>
      <c r="BB128" s="12">
        <f t="shared" si="5"/>
        <v>21.818181818181817</v>
      </c>
    </row>
    <row r="129" spans="1:54" ht="44.25" customHeight="1" x14ac:dyDescent="0.25">
      <c r="A129" s="6" t="s">
        <v>121</v>
      </c>
      <c r="B129" s="7" t="s">
        <v>19</v>
      </c>
      <c r="C129" s="7" t="s">
        <v>115</v>
      </c>
      <c r="D129" s="7" t="s">
        <v>120</v>
      </c>
      <c r="E129" s="7" t="s">
        <v>122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8"/>
      <c r="W129" s="8"/>
      <c r="X129" s="8"/>
      <c r="Y129" s="8"/>
      <c r="Z129" s="6" t="s">
        <v>121</v>
      </c>
      <c r="AA129" s="13">
        <v>55000</v>
      </c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>
        <v>50000</v>
      </c>
      <c r="AQ129" s="13"/>
      <c r="AR129" s="13"/>
      <c r="AS129" s="13"/>
      <c r="AT129" s="13"/>
      <c r="AU129" s="13">
        <v>50000</v>
      </c>
      <c r="AV129" s="13"/>
      <c r="AW129" s="13"/>
      <c r="AX129" s="13"/>
      <c r="AY129" s="13"/>
      <c r="AZ129" s="6" t="s">
        <v>121</v>
      </c>
      <c r="BA129" s="14">
        <f t="shared" si="8"/>
        <v>12000</v>
      </c>
      <c r="BB129" s="12">
        <f t="shared" si="5"/>
        <v>21.818181818181817</v>
      </c>
    </row>
    <row r="130" spans="1:54" ht="42.75" customHeight="1" x14ac:dyDescent="0.25">
      <c r="A130" s="6" t="s">
        <v>123</v>
      </c>
      <c r="B130" s="7" t="s">
        <v>19</v>
      </c>
      <c r="C130" s="7" t="s">
        <v>115</v>
      </c>
      <c r="D130" s="7" t="s">
        <v>120</v>
      </c>
      <c r="E130" s="7" t="s">
        <v>124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8"/>
      <c r="W130" s="8"/>
      <c r="X130" s="8"/>
      <c r="Y130" s="8"/>
      <c r="Z130" s="6" t="s">
        <v>123</v>
      </c>
      <c r="AA130" s="13">
        <v>55000</v>
      </c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>
        <v>50000</v>
      </c>
      <c r="AQ130" s="13"/>
      <c r="AR130" s="13"/>
      <c r="AS130" s="13"/>
      <c r="AT130" s="13"/>
      <c r="AU130" s="13">
        <v>50000</v>
      </c>
      <c r="AV130" s="13"/>
      <c r="AW130" s="13"/>
      <c r="AX130" s="13"/>
      <c r="AY130" s="13"/>
      <c r="AZ130" s="6" t="s">
        <v>123</v>
      </c>
      <c r="BA130" s="14">
        <f t="shared" si="8"/>
        <v>12000</v>
      </c>
      <c r="BB130" s="12">
        <f t="shared" si="5"/>
        <v>21.818181818181817</v>
      </c>
    </row>
    <row r="131" spans="1:54" ht="34.5" customHeight="1" x14ac:dyDescent="0.25">
      <c r="A131" s="6" t="s">
        <v>125</v>
      </c>
      <c r="B131" s="7" t="s">
        <v>19</v>
      </c>
      <c r="C131" s="7" t="s">
        <v>115</v>
      </c>
      <c r="D131" s="7" t="s">
        <v>120</v>
      </c>
      <c r="E131" s="7" t="s">
        <v>126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8"/>
      <c r="W131" s="8"/>
      <c r="X131" s="8"/>
      <c r="Y131" s="8"/>
      <c r="Z131" s="6" t="s">
        <v>125</v>
      </c>
      <c r="AA131" s="13">
        <v>55000</v>
      </c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>
        <v>50000</v>
      </c>
      <c r="AQ131" s="13"/>
      <c r="AR131" s="13"/>
      <c r="AS131" s="13"/>
      <c r="AT131" s="13"/>
      <c r="AU131" s="13">
        <v>50000</v>
      </c>
      <c r="AV131" s="13"/>
      <c r="AW131" s="13"/>
      <c r="AX131" s="13"/>
      <c r="AY131" s="13"/>
      <c r="AZ131" s="6" t="s">
        <v>125</v>
      </c>
      <c r="BA131" s="14">
        <f t="shared" si="8"/>
        <v>12000</v>
      </c>
      <c r="BB131" s="12">
        <f t="shared" si="5"/>
        <v>21.818181818181817</v>
      </c>
    </row>
    <row r="132" spans="1:54" ht="44.25" customHeight="1" x14ac:dyDescent="0.25">
      <c r="A132" s="6" t="s">
        <v>127</v>
      </c>
      <c r="B132" s="7" t="s">
        <v>19</v>
      </c>
      <c r="C132" s="7" t="s">
        <v>115</v>
      </c>
      <c r="D132" s="7" t="s">
        <v>120</v>
      </c>
      <c r="E132" s="7" t="s">
        <v>128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8"/>
      <c r="W132" s="8"/>
      <c r="X132" s="8"/>
      <c r="Y132" s="8"/>
      <c r="Z132" s="6" t="s">
        <v>127</v>
      </c>
      <c r="AA132" s="13">
        <v>55000</v>
      </c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>
        <v>50000</v>
      </c>
      <c r="AQ132" s="13"/>
      <c r="AR132" s="13"/>
      <c r="AS132" s="13"/>
      <c r="AT132" s="13"/>
      <c r="AU132" s="13">
        <v>50000</v>
      </c>
      <c r="AV132" s="13"/>
      <c r="AW132" s="13"/>
      <c r="AX132" s="13"/>
      <c r="AY132" s="13"/>
      <c r="AZ132" s="6" t="s">
        <v>127</v>
      </c>
      <c r="BA132" s="14">
        <f t="shared" si="8"/>
        <v>12000</v>
      </c>
      <c r="BB132" s="12">
        <f t="shared" si="5"/>
        <v>21.818181818181817</v>
      </c>
    </row>
    <row r="133" spans="1:54" ht="24.75" customHeight="1" x14ac:dyDescent="0.25">
      <c r="A133" s="9" t="s">
        <v>44</v>
      </c>
      <c r="B133" s="10" t="s">
        <v>19</v>
      </c>
      <c r="C133" s="10" t="s">
        <v>115</v>
      </c>
      <c r="D133" s="10" t="s">
        <v>120</v>
      </c>
      <c r="E133" s="10" t="s">
        <v>128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 t="s">
        <v>45</v>
      </c>
      <c r="U133" s="10"/>
      <c r="V133" s="11"/>
      <c r="W133" s="11"/>
      <c r="X133" s="11"/>
      <c r="Y133" s="11"/>
      <c r="Z133" s="9" t="s">
        <v>44</v>
      </c>
      <c r="AA133" s="14">
        <v>55000</v>
      </c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>
        <v>50000</v>
      </c>
      <c r="AQ133" s="14"/>
      <c r="AR133" s="14"/>
      <c r="AS133" s="14"/>
      <c r="AT133" s="14"/>
      <c r="AU133" s="14">
        <v>50000</v>
      </c>
      <c r="AV133" s="14"/>
      <c r="AW133" s="14"/>
      <c r="AX133" s="14"/>
      <c r="AY133" s="14"/>
      <c r="AZ133" s="9" t="s">
        <v>44</v>
      </c>
      <c r="BA133" s="14">
        <f t="shared" si="8"/>
        <v>12000</v>
      </c>
      <c r="BB133" s="12">
        <f t="shared" si="5"/>
        <v>21.818181818181817</v>
      </c>
    </row>
    <row r="134" spans="1:54" ht="25.5" customHeight="1" x14ac:dyDescent="0.25">
      <c r="A134" s="9" t="s">
        <v>46</v>
      </c>
      <c r="B134" s="10" t="s">
        <v>19</v>
      </c>
      <c r="C134" s="10" t="s">
        <v>115</v>
      </c>
      <c r="D134" s="10" t="s">
        <v>120</v>
      </c>
      <c r="E134" s="10" t="s">
        <v>128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 t="s">
        <v>47</v>
      </c>
      <c r="U134" s="10"/>
      <c r="V134" s="11"/>
      <c r="W134" s="11"/>
      <c r="X134" s="11"/>
      <c r="Y134" s="11"/>
      <c r="Z134" s="9" t="s">
        <v>46</v>
      </c>
      <c r="AA134" s="14">
        <v>55000</v>
      </c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>
        <v>50000</v>
      </c>
      <c r="AQ134" s="14"/>
      <c r="AR134" s="14"/>
      <c r="AS134" s="14"/>
      <c r="AT134" s="14"/>
      <c r="AU134" s="14">
        <v>50000</v>
      </c>
      <c r="AV134" s="14"/>
      <c r="AW134" s="14"/>
      <c r="AX134" s="14"/>
      <c r="AY134" s="14"/>
      <c r="AZ134" s="9" t="s">
        <v>46</v>
      </c>
      <c r="BA134" s="14">
        <f>SUM(BA135:BA136)</f>
        <v>12000</v>
      </c>
      <c r="BB134" s="12">
        <f t="shared" si="5"/>
        <v>21.818181818181817</v>
      </c>
    </row>
    <row r="135" spans="1:54" ht="18" customHeight="1" x14ac:dyDescent="0.25">
      <c r="A135" s="9" t="s">
        <v>54</v>
      </c>
      <c r="B135" s="10" t="s">
        <v>19</v>
      </c>
      <c r="C135" s="10" t="s">
        <v>115</v>
      </c>
      <c r="D135" s="10" t="s">
        <v>120</v>
      </c>
      <c r="E135" s="10" t="s">
        <v>128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 t="s">
        <v>304</v>
      </c>
      <c r="U135" s="10"/>
      <c r="V135" s="11" t="s">
        <v>55</v>
      </c>
      <c r="W135" s="11"/>
      <c r="X135" s="11"/>
      <c r="Y135" s="11"/>
      <c r="Z135" s="9" t="s">
        <v>54</v>
      </c>
      <c r="AA135" s="14">
        <v>40000</v>
      </c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9" t="s">
        <v>54</v>
      </c>
      <c r="BA135" s="14">
        <v>12000</v>
      </c>
      <c r="BB135" s="12">
        <f t="shared" si="5"/>
        <v>30</v>
      </c>
    </row>
    <row r="136" spans="1:54" ht="16.5" customHeight="1" x14ac:dyDescent="0.25">
      <c r="A136" s="9" t="s">
        <v>60</v>
      </c>
      <c r="B136" s="10" t="s">
        <v>19</v>
      </c>
      <c r="C136" s="10" t="s">
        <v>115</v>
      </c>
      <c r="D136" s="10" t="s">
        <v>120</v>
      </c>
      <c r="E136" s="10" t="s">
        <v>128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 t="s">
        <v>304</v>
      </c>
      <c r="U136" s="10"/>
      <c r="V136" s="11" t="s">
        <v>61</v>
      </c>
      <c r="W136" s="11"/>
      <c r="X136" s="11"/>
      <c r="Y136" s="11"/>
      <c r="Z136" s="9" t="s">
        <v>60</v>
      </c>
      <c r="AA136" s="14">
        <v>15000</v>
      </c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>
        <v>50000</v>
      </c>
      <c r="AQ136" s="14"/>
      <c r="AR136" s="14"/>
      <c r="AS136" s="14"/>
      <c r="AT136" s="14"/>
      <c r="AU136" s="14">
        <v>50000</v>
      </c>
      <c r="AV136" s="14"/>
      <c r="AW136" s="14"/>
      <c r="AX136" s="14"/>
      <c r="AY136" s="14"/>
      <c r="AZ136" s="9" t="s">
        <v>60</v>
      </c>
      <c r="BA136" s="14">
        <v>0</v>
      </c>
      <c r="BB136" s="12">
        <f t="shared" si="5"/>
        <v>0</v>
      </c>
    </row>
    <row r="137" spans="1:54" s="22" customFormat="1" ht="18" customHeight="1" x14ac:dyDescent="0.25">
      <c r="A137" s="5" t="s">
        <v>129</v>
      </c>
      <c r="B137" s="3" t="s">
        <v>19</v>
      </c>
      <c r="C137" s="3" t="s">
        <v>115</v>
      </c>
      <c r="D137" s="3" t="s">
        <v>130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4"/>
      <c r="W137" s="4"/>
      <c r="X137" s="4"/>
      <c r="Y137" s="4"/>
      <c r="Z137" s="5" t="s">
        <v>129</v>
      </c>
      <c r="AA137" s="12">
        <v>199998</v>
      </c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>
        <v>400000</v>
      </c>
      <c r="AQ137" s="12"/>
      <c r="AR137" s="12"/>
      <c r="AS137" s="12"/>
      <c r="AT137" s="12"/>
      <c r="AU137" s="12">
        <v>340000</v>
      </c>
      <c r="AV137" s="12"/>
      <c r="AW137" s="12"/>
      <c r="AX137" s="12"/>
      <c r="AY137" s="12"/>
      <c r="AZ137" s="5" t="s">
        <v>129</v>
      </c>
      <c r="BA137" s="12">
        <f t="shared" ref="BA137:BA142" si="9">SUM(BA138)</f>
        <v>43050</v>
      </c>
      <c r="BB137" s="12">
        <f t="shared" si="5"/>
        <v>21.52521525215252</v>
      </c>
    </row>
    <row r="138" spans="1:54" ht="48" customHeight="1" x14ac:dyDescent="0.25">
      <c r="A138" s="6" t="s">
        <v>121</v>
      </c>
      <c r="B138" s="7" t="s">
        <v>19</v>
      </c>
      <c r="C138" s="7" t="s">
        <v>115</v>
      </c>
      <c r="D138" s="7" t="s">
        <v>130</v>
      </c>
      <c r="E138" s="7" t="s">
        <v>122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8"/>
      <c r="W138" s="8"/>
      <c r="X138" s="8"/>
      <c r="Y138" s="8"/>
      <c r="Z138" s="6" t="s">
        <v>121</v>
      </c>
      <c r="AA138" s="13">
        <v>199998</v>
      </c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>
        <v>400000</v>
      </c>
      <c r="AQ138" s="13"/>
      <c r="AR138" s="13"/>
      <c r="AS138" s="13"/>
      <c r="AT138" s="13"/>
      <c r="AU138" s="13">
        <v>340000</v>
      </c>
      <c r="AV138" s="13"/>
      <c r="AW138" s="13"/>
      <c r="AX138" s="13"/>
      <c r="AY138" s="13"/>
      <c r="AZ138" s="6" t="s">
        <v>121</v>
      </c>
      <c r="BA138" s="14">
        <f t="shared" si="9"/>
        <v>43050</v>
      </c>
      <c r="BB138" s="12">
        <f t="shared" si="5"/>
        <v>21.52521525215252</v>
      </c>
    </row>
    <row r="139" spans="1:54" ht="42.75" customHeight="1" x14ac:dyDescent="0.25">
      <c r="A139" s="6" t="s">
        <v>123</v>
      </c>
      <c r="B139" s="7" t="s">
        <v>19</v>
      </c>
      <c r="C139" s="7" t="s">
        <v>115</v>
      </c>
      <c r="D139" s="7" t="s">
        <v>130</v>
      </c>
      <c r="E139" s="7" t="s">
        <v>124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8"/>
      <c r="W139" s="8"/>
      <c r="X139" s="8"/>
      <c r="Y139" s="8"/>
      <c r="Z139" s="6" t="s">
        <v>123</v>
      </c>
      <c r="AA139" s="13">
        <v>199998</v>
      </c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>
        <v>400000</v>
      </c>
      <c r="AQ139" s="13"/>
      <c r="AR139" s="13"/>
      <c r="AS139" s="13"/>
      <c r="AT139" s="13"/>
      <c r="AU139" s="13">
        <v>340000</v>
      </c>
      <c r="AV139" s="13"/>
      <c r="AW139" s="13"/>
      <c r="AX139" s="13"/>
      <c r="AY139" s="13"/>
      <c r="AZ139" s="6" t="s">
        <v>123</v>
      </c>
      <c r="BA139" s="14">
        <f t="shared" si="9"/>
        <v>43050</v>
      </c>
      <c r="BB139" s="12">
        <f t="shared" si="5"/>
        <v>21.52521525215252</v>
      </c>
    </row>
    <row r="140" spans="1:54" ht="30" customHeight="1" x14ac:dyDescent="0.25">
      <c r="A140" s="6" t="s">
        <v>131</v>
      </c>
      <c r="B140" s="7" t="s">
        <v>19</v>
      </c>
      <c r="C140" s="7" t="s">
        <v>115</v>
      </c>
      <c r="D140" s="7" t="s">
        <v>130</v>
      </c>
      <c r="E140" s="7" t="s">
        <v>132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8"/>
      <c r="W140" s="8"/>
      <c r="X140" s="8"/>
      <c r="Y140" s="8"/>
      <c r="Z140" s="6" t="s">
        <v>131</v>
      </c>
      <c r="AA140" s="13">
        <v>199998</v>
      </c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>
        <v>400000</v>
      </c>
      <c r="AQ140" s="13"/>
      <c r="AR140" s="13"/>
      <c r="AS140" s="13"/>
      <c r="AT140" s="13"/>
      <c r="AU140" s="13">
        <v>340000</v>
      </c>
      <c r="AV140" s="13"/>
      <c r="AW140" s="13"/>
      <c r="AX140" s="13"/>
      <c r="AY140" s="13"/>
      <c r="AZ140" s="6" t="s">
        <v>131</v>
      </c>
      <c r="BA140" s="14">
        <f t="shared" si="9"/>
        <v>43050</v>
      </c>
      <c r="BB140" s="12">
        <f t="shared" si="5"/>
        <v>21.52521525215252</v>
      </c>
    </row>
    <row r="141" spans="1:54" ht="33" customHeight="1" x14ac:dyDescent="0.25">
      <c r="A141" s="6" t="s">
        <v>133</v>
      </c>
      <c r="B141" s="7" t="s">
        <v>19</v>
      </c>
      <c r="C141" s="7" t="s">
        <v>115</v>
      </c>
      <c r="D141" s="7" t="s">
        <v>130</v>
      </c>
      <c r="E141" s="7" t="s">
        <v>134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8"/>
      <c r="W141" s="8"/>
      <c r="X141" s="8"/>
      <c r="Y141" s="8"/>
      <c r="Z141" s="6" t="s">
        <v>133</v>
      </c>
      <c r="AA141" s="13">
        <v>199998</v>
      </c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>
        <v>400000</v>
      </c>
      <c r="AQ141" s="13"/>
      <c r="AR141" s="13"/>
      <c r="AS141" s="13"/>
      <c r="AT141" s="13"/>
      <c r="AU141" s="13">
        <v>340000</v>
      </c>
      <c r="AV141" s="13"/>
      <c r="AW141" s="13"/>
      <c r="AX141" s="13"/>
      <c r="AY141" s="13"/>
      <c r="AZ141" s="6" t="s">
        <v>133</v>
      </c>
      <c r="BA141" s="14">
        <f t="shared" si="9"/>
        <v>43050</v>
      </c>
      <c r="BB141" s="12">
        <f t="shared" si="5"/>
        <v>21.52521525215252</v>
      </c>
    </row>
    <row r="142" spans="1:54" ht="30.75" customHeight="1" x14ac:dyDescent="0.25">
      <c r="A142" s="9" t="s">
        <v>44</v>
      </c>
      <c r="B142" s="10" t="s">
        <v>19</v>
      </c>
      <c r="C142" s="10" t="s">
        <v>115</v>
      </c>
      <c r="D142" s="10" t="s">
        <v>130</v>
      </c>
      <c r="E142" s="10" t="s">
        <v>134</v>
      </c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 t="s">
        <v>45</v>
      </c>
      <c r="U142" s="10"/>
      <c r="V142" s="11"/>
      <c r="W142" s="11"/>
      <c r="X142" s="11"/>
      <c r="Y142" s="11"/>
      <c r="Z142" s="9" t="s">
        <v>44</v>
      </c>
      <c r="AA142" s="14">
        <v>199998</v>
      </c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>
        <v>400000</v>
      </c>
      <c r="AQ142" s="14"/>
      <c r="AR142" s="14"/>
      <c r="AS142" s="14"/>
      <c r="AT142" s="14"/>
      <c r="AU142" s="14">
        <v>340000</v>
      </c>
      <c r="AV142" s="14"/>
      <c r="AW142" s="14"/>
      <c r="AX142" s="14"/>
      <c r="AY142" s="14"/>
      <c r="AZ142" s="9" t="s">
        <v>44</v>
      </c>
      <c r="BA142" s="14">
        <f t="shared" si="9"/>
        <v>43050</v>
      </c>
      <c r="BB142" s="12">
        <f t="shared" si="5"/>
        <v>21.52521525215252</v>
      </c>
    </row>
    <row r="143" spans="1:54" ht="30" customHeight="1" x14ac:dyDescent="0.25">
      <c r="A143" s="9" t="s">
        <v>46</v>
      </c>
      <c r="B143" s="10" t="s">
        <v>19</v>
      </c>
      <c r="C143" s="10" t="s">
        <v>115</v>
      </c>
      <c r="D143" s="10" t="s">
        <v>130</v>
      </c>
      <c r="E143" s="10" t="s">
        <v>134</v>
      </c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 t="s">
        <v>47</v>
      </c>
      <c r="U143" s="10"/>
      <c r="V143" s="11"/>
      <c r="W143" s="11"/>
      <c r="X143" s="11"/>
      <c r="Y143" s="11"/>
      <c r="Z143" s="9" t="s">
        <v>46</v>
      </c>
      <c r="AA143" s="14">
        <v>199998</v>
      </c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>
        <v>400000</v>
      </c>
      <c r="AQ143" s="14"/>
      <c r="AR143" s="14"/>
      <c r="AS143" s="14"/>
      <c r="AT143" s="14"/>
      <c r="AU143" s="14">
        <v>340000</v>
      </c>
      <c r="AV143" s="14"/>
      <c r="AW143" s="14"/>
      <c r="AX143" s="14"/>
      <c r="AY143" s="14"/>
      <c r="AZ143" s="9" t="s">
        <v>46</v>
      </c>
      <c r="BA143" s="14">
        <f>SUM(BA144:BA146)</f>
        <v>43050</v>
      </c>
      <c r="BB143" s="12">
        <f t="shared" si="5"/>
        <v>21.52521525215252</v>
      </c>
    </row>
    <row r="144" spans="1:54" ht="21.75" customHeight="1" x14ac:dyDescent="0.25">
      <c r="A144" s="9" t="s">
        <v>52</v>
      </c>
      <c r="B144" s="10" t="s">
        <v>19</v>
      </c>
      <c r="C144" s="10" t="s">
        <v>115</v>
      </c>
      <c r="D144" s="10" t="s">
        <v>130</v>
      </c>
      <c r="E144" s="10" t="s">
        <v>134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 t="s">
        <v>304</v>
      </c>
      <c r="U144" s="10"/>
      <c r="V144" s="11" t="s">
        <v>53</v>
      </c>
      <c r="W144" s="11"/>
      <c r="X144" s="11"/>
      <c r="Y144" s="11"/>
      <c r="Z144" s="9" t="s">
        <v>52</v>
      </c>
      <c r="AA144" s="14">
        <v>80000</v>
      </c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>
        <v>80000</v>
      </c>
      <c r="AQ144" s="14"/>
      <c r="AR144" s="14"/>
      <c r="AS144" s="14"/>
      <c r="AT144" s="14"/>
      <c r="AU144" s="14">
        <v>80000</v>
      </c>
      <c r="AV144" s="14"/>
      <c r="AW144" s="14"/>
      <c r="AX144" s="14"/>
      <c r="AY144" s="14"/>
      <c r="AZ144" s="9" t="s">
        <v>52</v>
      </c>
      <c r="BA144" s="14">
        <v>34400</v>
      </c>
      <c r="BB144" s="12">
        <f t="shared" si="5"/>
        <v>43</v>
      </c>
    </row>
    <row r="145" spans="1:54" ht="21.75" customHeight="1" x14ac:dyDescent="0.25">
      <c r="A145" s="9" t="s">
        <v>58</v>
      </c>
      <c r="B145" s="10" t="s">
        <v>19</v>
      </c>
      <c r="C145" s="10" t="s">
        <v>115</v>
      </c>
      <c r="D145" s="10" t="s">
        <v>130</v>
      </c>
      <c r="E145" s="10" t="s">
        <v>134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 t="s">
        <v>304</v>
      </c>
      <c r="U145" s="10"/>
      <c r="V145" s="11" t="s">
        <v>59</v>
      </c>
      <c r="W145" s="11"/>
      <c r="X145" s="11"/>
      <c r="Y145" s="11"/>
      <c r="Z145" s="9" t="s">
        <v>58</v>
      </c>
      <c r="AA145" s="14">
        <v>100000</v>
      </c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>
        <v>300000</v>
      </c>
      <c r="AQ145" s="14"/>
      <c r="AR145" s="14"/>
      <c r="AS145" s="14"/>
      <c r="AT145" s="14"/>
      <c r="AU145" s="14">
        <v>240000</v>
      </c>
      <c r="AV145" s="14"/>
      <c r="AW145" s="14"/>
      <c r="AX145" s="14"/>
      <c r="AY145" s="14"/>
      <c r="AZ145" s="9" t="s">
        <v>58</v>
      </c>
      <c r="BA145" s="14">
        <v>6670</v>
      </c>
      <c r="BB145" s="12">
        <f t="shared" si="5"/>
        <v>6.6700000000000008</v>
      </c>
    </row>
    <row r="146" spans="1:54" ht="21" customHeight="1" x14ac:dyDescent="0.25">
      <c r="A146" s="9" t="s">
        <v>60</v>
      </c>
      <c r="B146" s="10" t="s">
        <v>19</v>
      </c>
      <c r="C146" s="10" t="s">
        <v>115</v>
      </c>
      <c r="D146" s="10" t="s">
        <v>130</v>
      </c>
      <c r="E146" s="10" t="s">
        <v>134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 t="s">
        <v>304</v>
      </c>
      <c r="U146" s="10"/>
      <c r="V146" s="11" t="s">
        <v>61</v>
      </c>
      <c r="W146" s="11"/>
      <c r="X146" s="11"/>
      <c r="Y146" s="11"/>
      <c r="Z146" s="9" t="s">
        <v>60</v>
      </c>
      <c r="AA146" s="14">
        <v>19998</v>
      </c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>
        <v>20000</v>
      </c>
      <c r="AQ146" s="14"/>
      <c r="AR146" s="14"/>
      <c r="AS146" s="14"/>
      <c r="AT146" s="14"/>
      <c r="AU146" s="14">
        <v>20000</v>
      </c>
      <c r="AV146" s="14"/>
      <c r="AW146" s="14"/>
      <c r="AX146" s="14"/>
      <c r="AY146" s="14"/>
      <c r="AZ146" s="9" t="s">
        <v>60</v>
      </c>
      <c r="BA146" s="14">
        <v>1980</v>
      </c>
      <c r="BB146" s="12">
        <f t="shared" si="5"/>
        <v>9.9009900990099009</v>
      </c>
    </row>
    <row r="147" spans="1:54" ht="16.7" customHeight="1" x14ac:dyDescent="0.25">
      <c r="A147" s="5" t="s">
        <v>135</v>
      </c>
      <c r="B147" s="3" t="s">
        <v>19</v>
      </c>
      <c r="C147" s="3" t="s">
        <v>24</v>
      </c>
      <c r="D147" s="3" t="s">
        <v>22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4"/>
      <c r="W147" s="4"/>
      <c r="X147" s="4"/>
      <c r="Y147" s="4"/>
      <c r="Z147" s="5" t="s">
        <v>135</v>
      </c>
      <c r="AA147" s="12">
        <v>19792854.949999999</v>
      </c>
      <c r="AB147" s="12"/>
      <c r="AC147" s="12">
        <v>16256850</v>
      </c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>
        <v>2006100</v>
      </c>
      <c r="AQ147" s="12"/>
      <c r="AR147" s="12"/>
      <c r="AS147" s="12"/>
      <c r="AT147" s="12"/>
      <c r="AU147" s="12">
        <v>2017700</v>
      </c>
      <c r="AV147" s="12"/>
      <c r="AW147" s="12"/>
      <c r="AX147" s="12"/>
      <c r="AY147" s="12"/>
      <c r="AZ147" s="5" t="s">
        <v>135</v>
      </c>
      <c r="BA147" s="12">
        <f>SUM(BA148,BA185)</f>
        <v>3929059.17</v>
      </c>
      <c r="BB147" s="12">
        <f t="shared" si="5"/>
        <v>19.85089659842124</v>
      </c>
    </row>
    <row r="148" spans="1:54" ht="18" customHeight="1" x14ac:dyDescent="0.25">
      <c r="A148" s="5" t="s">
        <v>136</v>
      </c>
      <c r="B148" s="3" t="s">
        <v>19</v>
      </c>
      <c r="C148" s="3" t="s">
        <v>24</v>
      </c>
      <c r="D148" s="3" t="s">
        <v>120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4"/>
      <c r="W148" s="4"/>
      <c r="X148" s="4"/>
      <c r="Y148" s="4"/>
      <c r="Z148" s="5" t="s">
        <v>136</v>
      </c>
      <c r="AA148" s="12">
        <v>3932357.95</v>
      </c>
      <c r="AB148" s="12"/>
      <c r="AC148" s="12">
        <v>1873200</v>
      </c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>
        <v>1756100</v>
      </c>
      <c r="AQ148" s="12"/>
      <c r="AR148" s="12"/>
      <c r="AS148" s="12"/>
      <c r="AT148" s="12"/>
      <c r="AU148" s="12">
        <v>1767700</v>
      </c>
      <c r="AV148" s="12"/>
      <c r="AW148" s="12"/>
      <c r="AX148" s="12"/>
      <c r="AY148" s="12"/>
      <c r="AZ148" s="5" t="s">
        <v>136</v>
      </c>
      <c r="BA148" s="12">
        <f>SUM(BA149)</f>
        <v>3311378.73</v>
      </c>
      <c r="BB148" s="12">
        <f>PRODUCT(BA148,1/AA148,100)</f>
        <v>84.208476748664253</v>
      </c>
    </row>
    <row r="149" spans="1:54" ht="43.5" customHeight="1" x14ac:dyDescent="0.25">
      <c r="A149" s="6" t="s">
        <v>121</v>
      </c>
      <c r="B149" s="7" t="s">
        <v>19</v>
      </c>
      <c r="C149" s="7" t="s">
        <v>24</v>
      </c>
      <c r="D149" s="7" t="s">
        <v>120</v>
      </c>
      <c r="E149" s="7" t="s">
        <v>122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8"/>
      <c r="W149" s="8"/>
      <c r="X149" s="8"/>
      <c r="Y149" s="8"/>
      <c r="Z149" s="6" t="s">
        <v>121</v>
      </c>
      <c r="AA149" s="13">
        <v>3932357.95</v>
      </c>
      <c r="AB149" s="13"/>
      <c r="AC149" s="13">
        <v>1873200</v>
      </c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>
        <v>1756100</v>
      </c>
      <c r="AQ149" s="13"/>
      <c r="AR149" s="13"/>
      <c r="AS149" s="13"/>
      <c r="AT149" s="13"/>
      <c r="AU149" s="13">
        <v>1767700</v>
      </c>
      <c r="AV149" s="13"/>
      <c r="AW149" s="13"/>
      <c r="AX149" s="13"/>
      <c r="AY149" s="13"/>
      <c r="AZ149" s="6" t="s">
        <v>121</v>
      </c>
      <c r="BA149" s="13">
        <f>SUM(BA150)</f>
        <v>3311378.73</v>
      </c>
      <c r="BB149" s="12">
        <f>PRODUCT(BA149,1/AA149,100)</f>
        <v>84.208476748664253</v>
      </c>
    </row>
    <row r="150" spans="1:54" ht="41.25" customHeight="1" x14ac:dyDescent="0.25">
      <c r="A150" s="6" t="s">
        <v>137</v>
      </c>
      <c r="B150" s="7" t="s">
        <v>19</v>
      </c>
      <c r="C150" s="7" t="s">
        <v>24</v>
      </c>
      <c r="D150" s="7" t="s">
        <v>120</v>
      </c>
      <c r="E150" s="7" t="s">
        <v>138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8"/>
      <c r="W150" s="8"/>
      <c r="X150" s="8"/>
      <c r="Y150" s="8"/>
      <c r="Z150" s="6" t="s">
        <v>137</v>
      </c>
      <c r="AA150" s="13">
        <v>3932357.95</v>
      </c>
      <c r="AB150" s="13"/>
      <c r="AC150" s="13">
        <v>1873200</v>
      </c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>
        <v>1756100</v>
      </c>
      <c r="AQ150" s="13"/>
      <c r="AR150" s="13"/>
      <c r="AS150" s="13"/>
      <c r="AT150" s="13"/>
      <c r="AU150" s="13">
        <v>1767700</v>
      </c>
      <c r="AV150" s="13"/>
      <c r="AW150" s="13"/>
      <c r="AX150" s="13"/>
      <c r="AY150" s="13"/>
      <c r="AZ150" s="6" t="s">
        <v>137</v>
      </c>
      <c r="BA150" s="13">
        <f>SUM(BA151,BA157,BA163,BA180)</f>
        <v>3311378.73</v>
      </c>
      <c r="BB150" s="12">
        <f t="shared" ref="BB150:BB211" si="10">PRODUCT(BA150,1/AA150,100)</f>
        <v>84.208476748664253</v>
      </c>
    </row>
    <row r="151" spans="1:54" ht="30" customHeight="1" x14ac:dyDescent="0.25">
      <c r="A151" s="6" t="s">
        <v>139</v>
      </c>
      <c r="B151" s="7" t="s">
        <v>19</v>
      </c>
      <c r="C151" s="7" t="s">
        <v>24</v>
      </c>
      <c r="D151" s="7" t="s">
        <v>120</v>
      </c>
      <c r="E151" s="7" t="s">
        <v>140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8"/>
      <c r="W151" s="8"/>
      <c r="X151" s="8"/>
      <c r="Y151" s="8"/>
      <c r="Z151" s="6" t="s">
        <v>139</v>
      </c>
      <c r="AA151" s="13">
        <v>804555.52</v>
      </c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>
        <v>650000</v>
      </c>
      <c r="AQ151" s="13"/>
      <c r="AR151" s="13"/>
      <c r="AS151" s="13"/>
      <c r="AT151" s="13"/>
      <c r="AU151" s="13">
        <v>650000</v>
      </c>
      <c r="AV151" s="13"/>
      <c r="AW151" s="13"/>
      <c r="AX151" s="13"/>
      <c r="AY151" s="13"/>
      <c r="AZ151" s="6" t="s">
        <v>139</v>
      </c>
      <c r="BA151" s="13">
        <f>SUM(BA152)</f>
        <v>449134.35</v>
      </c>
      <c r="BB151" s="12">
        <f t="shared" si="10"/>
        <v>55.823910076460606</v>
      </c>
    </row>
    <row r="152" spans="1:54" s="20" customFormat="1" ht="37.5" customHeight="1" x14ac:dyDescent="0.25">
      <c r="A152" s="6" t="s">
        <v>141</v>
      </c>
      <c r="B152" s="7" t="s">
        <v>19</v>
      </c>
      <c r="C152" s="7" t="s">
        <v>24</v>
      </c>
      <c r="D152" s="7" t="s">
        <v>120</v>
      </c>
      <c r="E152" s="7" t="s">
        <v>142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8"/>
      <c r="W152" s="8"/>
      <c r="X152" s="8"/>
      <c r="Y152" s="8"/>
      <c r="Z152" s="6" t="s">
        <v>141</v>
      </c>
      <c r="AA152" s="13">
        <v>804555.52</v>
      </c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>
        <v>350000</v>
      </c>
      <c r="AQ152" s="13"/>
      <c r="AR152" s="13"/>
      <c r="AS152" s="13"/>
      <c r="AT152" s="13"/>
      <c r="AU152" s="13">
        <v>350000</v>
      </c>
      <c r="AV152" s="13"/>
      <c r="AW152" s="13"/>
      <c r="AX152" s="13"/>
      <c r="AY152" s="13"/>
      <c r="AZ152" s="6" t="s">
        <v>141</v>
      </c>
      <c r="BA152" s="13">
        <f>SUM(BA153)</f>
        <v>449134.35</v>
      </c>
      <c r="BB152" s="12">
        <f t="shared" si="10"/>
        <v>55.823910076460606</v>
      </c>
    </row>
    <row r="153" spans="1:54" ht="24.75" customHeight="1" x14ac:dyDescent="0.25">
      <c r="A153" s="9" t="s">
        <v>44</v>
      </c>
      <c r="B153" s="10" t="s">
        <v>19</v>
      </c>
      <c r="C153" s="10" t="s">
        <v>24</v>
      </c>
      <c r="D153" s="10" t="s">
        <v>120</v>
      </c>
      <c r="E153" s="10" t="s">
        <v>142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 t="s">
        <v>45</v>
      </c>
      <c r="U153" s="10"/>
      <c r="V153" s="11"/>
      <c r="W153" s="11"/>
      <c r="X153" s="11"/>
      <c r="Y153" s="11"/>
      <c r="Z153" s="9" t="s">
        <v>44</v>
      </c>
      <c r="AA153" s="14">
        <v>804555.52</v>
      </c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>
        <v>350000</v>
      </c>
      <c r="AQ153" s="14"/>
      <c r="AR153" s="14"/>
      <c r="AS153" s="14"/>
      <c r="AT153" s="14"/>
      <c r="AU153" s="14">
        <v>350000</v>
      </c>
      <c r="AV153" s="14"/>
      <c r="AW153" s="14"/>
      <c r="AX153" s="14"/>
      <c r="AY153" s="14"/>
      <c r="AZ153" s="9" t="s">
        <v>44</v>
      </c>
      <c r="BA153" s="14">
        <f>SUM(BA154)</f>
        <v>449134.35</v>
      </c>
      <c r="BB153" s="12">
        <f t="shared" si="10"/>
        <v>55.823910076460606</v>
      </c>
    </row>
    <row r="154" spans="1:54" ht="33.75" customHeight="1" x14ac:dyDescent="0.25">
      <c r="A154" s="9" t="s">
        <v>46</v>
      </c>
      <c r="B154" s="10" t="s">
        <v>19</v>
      </c>
      <c r="C154" s="10" t="s">
        <v>24</v>
      </c>
      <c r="D154" s="10" t="s">
        <v>120</v>
      </c>
      <c r="E154" s="10" t="s">
        <v>142</v>
      </c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 t="s">
        <v>47</v>
      </c>
      <c r="U154" s="10"/>
      <c r="V154" s="11"/>
      <c r="W154" s="11"/>
      <c r="X154" s="11"/>
      <c r="Y154" s="11"/>
      <c r="Z154" s="9" t="s">
        <v>46</v>
      </c>
      <c r="AA154" s="14">
        <v>804555.52</v>
      </c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>
        <v>350000</v>
      </c>
      <c r="AQ154" s="14"/>
      <c r="AR154" s="14"/>
      <c r="AS154" s="14"/>
      <c r="AT154" s="14"/>
      <c r="AU154" s="14">
        <v>350000</v>
      </c>
      <c r="AV154" s="14"/>
      <c r="AW154" s="14"/>
      <c r="AX154" s="14"/>
      <c r="AY154" s="14"/>
      <c r="AZ154" s="9" t="s">
        <v>46</v>
      </c>
      <c r="BA154" s="14">
        <f>SUM(BA155:BA156)</f>
        <v>449134.35</v>
      </c>
      <c r="BB154" s="12">
        <f t="shared" si="10"/>
        <v>55.823910076460606</v>
      </c>
    </row>
    <row r="155" spans="1:54" ht="22.5" customHeight="1" x14ac:dyDescent="0.25">
      <c r="A155" s="9" t="s">
        <v>52</v>
      </c>
      <c r="B155" s="10" t="s">
        <v>19</v>
      </c>
      <c r="C155" s="10" t="s">
        <v>24</v>
      </c>
      <c r="D155" s="10" t="s">
        <v>120</v>
      </c>
      <c r="E155" s="10" t="s">
        <v>142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 t="s">
        <v>304</v>
      </c>
      <c r="U155" s="10"/>
      <c r="V155" s="11" t="s">
        <v>53</v>
      </c>
      <c r="W155" s="11"/>
      <c r="X155" s="11"/>
      <c r="Y155" s="11"/>
      <c r="Z155" s="9" t="s">
        <v>52</v>
      </c>
      <c r="AA155" s="14">
        <v>704555.52000000002</v>
      </c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>
        <v>250000</v>
      </c>
      <c r="AQ155" s="14"/>
      <c r="AR155" s="14"/>
      <c r="AS155" s="14"/>
      <c r="AT155" s="14"/>
      <c r="AU155" s="14">
        <v>250000</v>
      </c>
      <c r="AV155" s="14"/>
      <c r="AW155" s="14"/>
      <c r="AX155" s="14"/>
      <c r="AY155" s="14"/>
      <c r="AZ155" s="9" t="s">
        <v>52</v>
      </c>
      <c r="BA155" s="14">
        <v>449134.35</v>
      </c>
      <c r="BB155" s="12">
        <f t="shared" si="10"/>
        <v>63.747190569169042</v>
      </c>
    </row>
    <row r="156" spans="1:54" ht="21.75" customHeight="1" x14ac:dyDescent="0.25">
      <c r="A156" s="9" t="s">
        <v>58</v>
      </c>
      <c r="B156" s="10" t="s">
        <v>19</v>
      </c>
      <c r="C156" s="10" t="s">
        <v>24</v>
      </c>
      <c r="D156" s="10" t="s">
        <v>120</v>
      </c>
      <c r="E156" s="10" t="s">
        <v>142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 t="s">
        <v>304</v>
      </c>
      <c r="U156" s="10"/>
      <c r="V156" s="11" t="s">
        <v>59</v>
      </c>
      <c r="W156" s="11"/>
      <c r="X156" s="11"/>
      <c r="Y156" s="11"/>
      <c r="Z156" s="9" t="s">
        <v>58</v>
      </c>
      <c r="AA156" s="14">
        <v>100000</v>
      </c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>
        <v>100000</v>
      </c>
      <c r="AQ156" s="14"/>
      <c r="AR156" s="14"/>
      <c r="AS156" s="14"/>
      <c r="AT156" s="14"/>
      <c r="AU156" s="14">
        <v>100000</v>
      </c>
      <c r="AV156" s="14"/>
      <c r="AW156" s="14"/>
      <c r="AX156" s="14"/>
      <c r="AY156" s="14"/>
      <c r="AZ156" s="9" t="s">
        <v>58</v>
      </c>
      <c r="BA156" s="14">
        <v>0</v>
      </c>
      <c r="BB156" s="12">
        <f t="shared" si="10"/>
        <v>0</v>
      </c>
    </row>
    <row r="157" spans="1:54" ht="31.5" customHeight="1" x14ac:dyDescent="0.25">
      <c r="A157" s="6" t="s">
        <v>143</v>
      </c>
      <c r="B157" s="7" t="s">
        <v>19</v>
      </c>
      <c r="C157" s="7" t="s">
        <v>24</v>
      </c>
      <c r="D157" s="7" t="s">
        <v>120</v>
      </c>
      <c r="E157" s="7" t="s">
        <v>144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8"/>
      <c r="W157" s="8"/>
      <c r="X157" s="8"/>
      <c r="Y157" s="8"/>
      <c r="Z157" s="6" t="s">
        <v>143</v>
      </c>
      <c r="AA157" s="13">
        <v>718700</v>
      </c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>
        <v>446100</v>
      </c>
      <c r="AQ157" s="13"/>
      <c r="AR157" s="13"/>
      <c r="AS157" s="13"/>
      <c r="AT157" s="13"/>
      <c r="AU157" s="13">
        <v>477700</v>
      </c>
      <c r="AV157" s="13"/>
      <c r="AW157" s="13"/>
      <c r="AX157" s="13"/>
      <c r="AY157" s="13"/>
      <c r="AZ157" s="6" t="s">
        <v>143</v>
      </c>
      <c r="BA157" s="14">
        <f>SUM(BA158)</f>
        <v>553141.94999999995</v>
      </c>
      <c r="BB157" s="12">
        <f t="shared" si="10"/>
        <v>76.9642340336719</v>
      </c>
    </row>
    <row r="158" spans="1:54" ht="45.75" customHeight="1" x14ac:dyDescent="0.25">
      <c r="A158" s="6" t="s">
        <v>145</v>
      </c>
      <c r="B158" s="7" t="s">
        <v>19</v>
      </c>
      <c r="C158" s="7" t="s">
        <v>24</v>
      </c>
      <c r="D158" s="7" t="s">
        <v>120</v>
      </c>
      <c r="E158" s="7" t="s">
        <v>146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8"/>
      <c r="W158" s="8"/>
      <c r="X158" s="8"/>
      <c r="Y158" s="8"/>
      <c r="Z158" s="6" t="s">
        <v>145</v>
      </c>
      <c r="AA158" s="13">
        <v>718700</v>
      </c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>
        <v>446100</v>
      </c>
      <c r="AQ158" s="13"/>
      <c r="AR158" s="13"/>
      <c r="AS158" s="13"/>
      <c r="AT158" s="13"/>
      <c r="AU158" s="13">
        <v>477700</v>
      </c>
      <c r="AV158" s="13"/>
      <c r="AW158" s="13"/>
      <c r="AX158" s="13"/>
      <c r="AY158" s="13"/>
      <c r="AZ158" s="6" t="s">
        <v>145</v>
      </c>
      <c r="BA158" s="14">
        <f>SUM(BA159)</f>
        <v>553141.94999999995</v>
      </c>
      <c r="BB158" s="12">
        <f t="shared" si="10"/>
        <v>76.9642340336719</v>
      </c>
    </row>
    <row r="159" spans="1:54" ht="33" customHeight="1" x14ac:dyDescent="0.25">
      <c r="A159" s="9" t="s">
        <v>44</v>
      </c>
      <c r="B159" s="10" t="s">
        <v>19</v>
      </c>
      <c r="C159" s="10" t="s">
        <v>24</v>
      </c>
      <c r="D159" s="10" t="s">
        <v>120</v>
      </c>
      <c r="E159" s="10" t="s">
        <v>146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 t="s">
        <v>45</v>
      </c>
      <c r="U159" s="10"/>
      <c r="V159" s="11"/>
      <c r="W159" s="11"/>
      <c r="X159" s="11"/>
      <c r="Y159" s="11"/>
      <c r="Z159" s="9" t="s">
        <v>44</v>
      </c>
      <c r="AA159" s="14">
        <v>718700</v>
      </c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>
        <v>446100</v>
      </c>
      <c r="AQ159" s="14"/>
      <c r="AR159" s="14"/>
      <c r="AS159" s="14"/>
      <c r="AT159" s="14"/>
      <c r="AU159" s="14">
        <v>477700</v>
      </c>
      <c r="AV159" s="14"/>
      <c r="AW159" s="14"/>
      <c r="AX159" s="14"/>
      <c r="AY159" s="14"/>
      <c r="AZ159" s="9" t="s">
        <v>44</v>
      </c>
      <c r="BA159" s="14">
        <f>SUM(BA160)</f>
        <v>553141.94999999995</v>
      </c>
      <c r="BB159" s="12">
        <f t="shared" si="10"/>
        <v>76.9642340336719</v>
      </c>
    </row>
    <row r="160" spans="1:54" ht="29.25" customHeight="1" x14ac:dyDescent="0.25">
      <c r="A160" s="9" t="s">
        <v>46</v>
      </c>
      <c r="B160" s="10" t="s">
        <v>19</v>
      </c>
      <c r="C160" s="10" t="s">
        <v>24</v>
      </c>
      <c r="D160" s="10" t="s">
        <v>120</v>
      </c>
      <c r="E160" s="10" t="s">
        <v>146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 t="s">
        <v>47</v>
      </c>
      <c r="U160" s="10"/>
      <c r="V160" s="11"/>
      <c r="W160" s="11"/>
      <c r="X160" s="11"/>
      <c r="Y160" s="11"/>
      <c r="Z160" s="9" t="s">
        <v>46</v>
      </c>
      <c r="AA160" s="14">
        <v>718700</v>
      </c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>
        <v>446100</v>
      </c>
      <c r="AQ160" s="14"/>
      <c r="AR160" s="14"/>
      <c r="AS160" s="14"/>
      <c r="AT160" s="14"/>
      <c r="AU160" s="14">
        <v>477700</v>
      </c>
      <c r="AV160" s="14"/>
      <c r="AW160" s="14"/>
      <c r="AX160" s="14"/>
      <c r="AY160" s="14"/>
      <c r="AZ160" s="9" t="s">
        <v>46</v>
      </c>
      <c r="BA160" s="14">
        <f>SUM(BA161:BA162)</f>
        <v>553141.94999999995</v>
      </c>
      <c r="BB160" s="12">
        <f t="shared" si="10"/>
        <v>76.9642340336719</v>
      </c>
    </row>
    <row r="161" spans="1:54" ht="18.75" customHeight="1" x14ac:dyDescent="0.25">
      <c r="A161" s="9" t="s">
        <v>52</v>
      </c>
      <c r="B161" s="10" t="s">
        <v>19</v>
      </c>
      <c r="C161" s="10" t="s">
        <v>24</v>
      </c>
      <c r="D161" s="10" t="s">
        <v>120</v>
      </c>
      <c r="E161" s="10" t="s">
        <v>146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 t="s">
        <v>304</v>
      </c>
      <c r="U161" s="10"/>
      <c r="V161" s="11" t="s">
        <v>53</v>
      </c>
      <c r="W161" s="11"/>
      <c r="X161" s="11"/>
      <c r="Y161" s="11"/>
      <c r="Z161" s="9" t="s">
        <v>52</v>
      </c>
      <c r="AA161" s="14">
        <v>638700</v>
      </c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>
        <v>386100</v>
      </c>
      <c r="AQ161" s="14"/>
      <c r="AR161" s="14"/>
      <c r="AS161" s="14"/>
      <c r="AT161" s="14"/>
      <c r="AU161" s="14">
        <v>417700</v>
      </c>
      <c r="AV161" s="14"/>
      <c r="AW161" s="14"/>
      <c r="AX161" s="14"/>
      <c r="AY161" s="14"/>
      <c r="AZ161" s="9" t="s">
        <v>52</v>
      </c>
      <c r="BA161" s="14">
        <v>489141.95</v>
      </c>
      <c r="BB161" s="12">
        <f t="shared" si="10"/>
        <v>76.58399091905433</v>
      </c>
    </row>
    <row r="162" spans="1:54" ht="19.5" customHeight="1" x14ac:dyDescent="0.25">
      <c r="A162" s="9" t="s">
        <v>54</v>
      </c>
      <c r="B162" s="10" t="s">
        <v>19</v>
      </c>
      <c r="C162" s="10" t="s">
        <v>24</v>
      </c>
      <c r="D162" s="10" t="s">
        <v>120</v>
      </c>
      <c r="E162" s="10" t="s">
        <v>146</v>
      </c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 t="s">
        <v>304</v>
      </c>
      <c r="U162" s="10"/>
      <c r="V162" s="11" t="s">
        <v>55</v>
      </c>
      <c r="W162" s="11"/>
      <c r="X162" s="11"/>
      <c r="Y162" s="11"/>
      <c r="Z162" s="9" t="s">
        <v>54</v>
      </c>
      <c r="AA162" s="14">
        <v>80000</v>
      </c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>
        <v>60000</v>
      </c>
      <c r="AQ162" s="14"/>
      <c r="AR162" s="14"/>
      <c r="AS162" s="14"/>
      <c r="AT162" s="14"/>
      <c r="AU162" s="14">
        <v>60000</v>
      </c>
      <c r="AV162" s="14"/>
      <c r="AW162" s="14"/>
      <c r="AX162" s="14"/>
      <c r="AY162" s="14"/>
      <c r="AZ162" s="9" t="s">
        <v>54</v>
      </c>
      <c r="BA162" s="14">
        <v>64000</v>
      </c>
      <c r="BB162" s="12">
        <f t="shared" si="10"/>
        <v>80</v>
      </c>
    </row>
    <row r="163" spans="1:54" ht="60" customHeight="1" x14ac:dyDescent="0.25">
      <c r="A163" s="6" t="s">
        <v>147</v>
      </c>
      <c r="B163" s="7" t="s">
        <v>19</v>
      </c>
      <c r="C163" s="7" t="s">
        <v>24</v>
      </c>
      <c r="D163" s="7" t="s">
        <v>120</v>
      </c>
      <c r="E163" s="7" t="s">
        <v>148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8"/>
      <c r="W163" s="8"/>
      <c r="X163" s="8"/>
      <c r="Y163" s="8"/>
      <c r="Z163" s="6" t="s">
        <v>147</v>
      </c>
      <c r="AA163" s="13">
        <v>2309102.4300000002</v>
      </c>
      <c r="AB163" s="13"/>
      <c r="AC163" s="13">
        <v>1873200</v>
      </c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>
        <v>660000</v>
      </c>
      <c r="AQ163" s="13"/>
      <c r="AR163" s="13"/>
      <c r="AS163" s="13"/>
      <c r="AT163" s="13"/>
      <c r="AU163" s="13">
        <v>640000</v>
      </c>
      <c r="AV163" s="13"/>
      <c r="AW163" s="13"/>
      <c r="AX163" s="13"/>
      <c r="AY163" s="13"/>
      <c r="AZ163" s="6" t="s">
        <v>147</v>
      </c>
      <c r="BA163" s="13">
        <f>SUM(BA164,BA168,BA172,BA176)</f>
        <v>2309102.4300000002</v>
      </c>
      <c r="BB163" s="12">
        <f t="shared" si="10"/>
        <v>100</v>
      </c>
    </row>
    <row r="164" spans="1:54" ht="30" customHeight="1" x14ac:dyDescent="0.25">
      <c r="A164" s="6" t="s">
        <v>149</v>
      </c>
      <c r="B164" s="7" t="s">
        <v>19</v>
      </c>
      <c r="C164" s="7" t="s">
        <v>24</v>
      </c>
      <c r="D164" s="7" t="s">
        <v>120</v>
      </c>
      <c r="E164" s="7" t="s">
        <v>150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8"/>
      <c r="W164" s="8"/>
      <c r="X164" s="8"/>
      <c r="Y164" s="8"/>
      <c r="Z164" s="6" t="s">
        <v>149</v>
      </c>
      <c r="AA164" s="13">
        <v>800700</v>
      </c>
      <c r="AB164" s="13"/>
      <c r="AC164" s="13">
        <v>800700</v>
      </c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6" t="s">
        <v>149</v>
      </c>
      <c r="BA164" s="14">
        <f>SUM(BA165)</f>
        <v>800700</v>
      </c>
      <c r="BB164" s="12">
        <f t="shared" si="10"/>
        <v>100</v>
      </c>
    </row>
    <row r="165" spans="1:54" ht="33.75" customHeight="1" x14ac:dyDescent="0.25">
      <c r="A165" s="9" t="s">
        <v>44</v>
      </c>
      <c r="B165" s="10" t="s">
        <v>19</v>
      </c>
      <c r="C165" s="10" t="s">
        <v>24</v>
      </c>
      <c r="D165" s="10" t="s">
        <v>120</v>
      </c>
      <c r="E165" s="10" t="s">
        <v>150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 t="s">
        <v>45</v>
      </c>
      <c r="U165" s="10"/>
      <c r="V165" s="11"/>
      <c r="W165" s="11"/>
      <c r="X165" s="11"/>
      <c r="Y165" s="11"/>
      <c r="Z165" s="9" t="s">
        <v>44</v>
      </c>
      <c r="AA165" s="14">
        <v>800700</v>
      </c>
      <c r="AB165" s="14"/>
      <c r="AC165" s="14">
        <v>800700</v>
      </c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9" t="s">
        <v>44</v>
      </c>
      <c r="BA165" s="14">
        <f>SUM(BA166)</f>
        <v>800700</v>
      </c>
      <c r="BB165" s="12">
        <f t="shared" si="10"/>
        <v>100</v>
      </c>
    </row>
    <row r="166" spans="1:54" ht="32.25" customHeight="1" x14ac:dyDescent="0.25">
      <c r="A166" s="9" t="s">
        <v>46</v>
      </c>
      <c r="B166" s="10" t="s">
        <v>19</v>
      </c>
      <c r="C166" s="10" t="s">
        <v>24</v>
      </c>
      <c r="D166" s="10" t="s">
        <v>120</v>
      </c>
      <c r="E166" s="10" t="s">
        <v>150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 t="s">
        <v>47</v>
      </c>
      <c r="U166" s="10"/>
      <c r="V166" s="11"/>
      <c r="W166" s="11"/>
      <c r="X166" s="11"/>
      <c r="Y166" s="11"/>
      <c r="Z166" s="9" t="s">
        <v>46</v>
      </c>
      <c r="AA166" s="14">
        <v>800700</v>
      </c>
      <c r="AB166" s="14"/>
      <c r="AC166" s="14">
        <v>800700</v>
      </c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9" t="s">
        <v>46</v>
      </c>
      <c r="BA166" s="14">
        <f>SUM(BA167)</f>
        <v>800700</v>
      </c>
      <c r="BB166" s="12">
        <f t="shared" si="10"/>
        <v>100</v>
      </c>
    </row>
    <row r="167" spans="1:54" ht="19.5" customHeight="1" x14ac:dyDescent="0.25">
      <c r="A167" s="9" t="s">
        <v>52</v>
      </c>
      <c r="B167" s="10" t="s">
        <v>19</v>
      </c>
      <c r="C167" s="10" t="s">
        <v>24</v>
      </c>
      <c r="D167" s="10" t="s">
        <v>120</v>
      </c>
      <c r="E167" s="10" t="s">
        <v>150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 t="s">
        <v>304</v>
      </c>
      <c r="U167" s="10"/>
      <c r="V167" s="11" t="s">
        <v>53</v>
      </c>
      <c r="W167" s="11"/>
      <c r="X167" s="11"/>
      <c r="Y167" s="11"/>
      <c r="Z167" s="9" t="s">
        <v>52</v>
      </c>
      <c r="AA167" s="14">
        <v>800700</v>
      </c>
      <c r="AB167" s="14"/>
      <c r="AC167" s="14">
        <v>800700</v>
      </c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9" t="s">
        <v>52</v>
      </c>
      <c r="BA167" s="14">
        <v>800700</v>
      </c>
      <c r="BB167" s="12">
        <f t="shared" si="10"/>
        <v>100</v>
      </c>
    </row>
    <row r="168" spans="1:54" ht="70.5" customHeight="1" x14ac:dyDescent="0.25">
      <c r="A168" s="6" t="s">
        <v>151</v>
      </c>
      <c r="B168" s="7" t="s">
        <v>19</v>
      </c>
      <c r="C168" s="7" t="s">
        <v>24</v>
      </c>
      <c r="D168" s="7" t="s">
        <v>120</v>
      </c>
      <c r="E168" s="7" t="s">
        <v>152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8"/>
      <c r="W168" s="8"/>
      <c r="X168" s="8"/>
      <c r="Y168" s="8"/>
      <c r="Z168" s="6" t="s">
        <v>151</v>
      </c>
      <c r="AA168" s="13">
        <v>1072500</v>
      </c>
      <c r="AB168" s="13"/>
      <c r="AC168" s="13">
        <v>1072500</v>
      </c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6" t="s">
        <v>151</v>
      </c>
      <c r="BA168" s="14">
        <f>SUM(BA169)</f>
        <v>1072500</v>
      </c>
      <c r="BB168" s="12">
        <f t="shared" si="10"/>
        <v>100</v>
      </c>
    </row>
    <row r="169" spans="1:54" ht="33" customHeight="1" x14ac:dyDescent="0.25">
      <c r="A169" s="9" t="s">
        <v>44</v>
      </c>
      <c r="B169" s="10" t="s">
        <v>19</v>
      </c>
      <c r="C169" s="10" t="s">
        <v>24</v>
      </c>
      <c r="D169" s="10" t="s">
        <v>120</v>
      </c>
      <c r="E169" s="10" t="s">
        <v>152</v>
      </c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 t="s">
        <v>45</v>
      </c>
      <c r="U169" s="10"/>
      <c r="V169" s="11"/>
      <c r="W169" s="11"/>
      <c r="X169" s="11"/>
      <c r="Y169" s="11"/>
      <c r="Z169" s="9" t="s">
        <v>44</v>
      </c>
      <c r="AA169" s="14">
        <v>1072500</v>
      </c>
      <c r="AB169" s="14"/>
      <c r="AC169" s="14">
        <v>1072500</v>
      </c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9" t="s">
        <v>44</v>
      </c>
      <c r="BA169" s="14">
        <f>SUM(BA170)</f>
        <v>1072500</v>
      </c>
      <c r="BB169" s="12">
        <f t="shared" si="10"/>
        <v>100</v>
      </c>
    </row>
    <row r="170" spans="1:54" ht="30" customHeight="1" x14ac:dyDescent="0.25">
      <c r="A170" s="9" t="s">
        <v>46</v>
      </c>
      <c r="B170" s="10" t="s">
        <v>19</v>
      </c>
      <c r="C170" s="10" t="s">
        <v>24</v>
      </c>
      <c r="D170" s="10" t="s">
        <v>120</v>
      </c>
      <c r="E170" s="10" t="s">
        <v>152</v>
      </c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 t="s">
        <v>47</v>
      </c>
      <c r="U170" s="10"/>
      <c r="V170" s="11"/>
      <c r="W170" s="11"/>
      <c r="X170" s="11"/>
      <c r="Y170" s="11"/>
      <c r="Z170" s="9" t="s">
        <v>46</v>
      </c>
      <c r="AA170" s="14">
        <v>1072500</v>
      </c>
      <c r="AB170" s="14"/>
      <c r="AC170" s="14">
        <v>1072500</v>
      </c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9" t="s">
        <v>46</v>
      </c>
      <c r="BA170" s="14">
        <f>SUM(BA171)</f>
        <v>1072500</v>
      </c>
      <c r="BB170" s="12">
        <f t="shared" si="10"/>
        <v>100</v>
      </c>
    </row>
    <row r="171" spans="1:54" ht="20.25" customHeight="1" x14ac:dyDescent="0.25">
      <c r="A171" s="9" t="s">
        <v>52</v>
      </c>
      <c r="B171" s="10" t="s">
        <v>19</v>
      </c>
      <c r="C171" s="10" t="s">
        <v>24</v>
      </c>
      <c r="D171" s="10" t="s">
        <v>120</v>
      </c>
      <c r="E171" s="10" t="s">
        <v>152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 t="s">
        <v>304</v>
      </c>
      <c r="U171" s="10"/>
      <c r="V171" s="11" t="s">
        <v>53</v>
      </c>
      <c r="W171" s="11"/>
      <c r="X171" s="11"/>
      <c r="Y171" s="11"/>
      <c r="Z171" s="9" t="s">
        <v>52</v>
      </c>
      <c r="AA171" s="14">
        <v>1072500</v>
      </c>
      <c r="AB171" s="14"/>
      <c r="AC171" s="14">
        <v>1072500</v>
      </c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9" t="s">
        <v>52</v>
      </c>
      <c r="BA171" s="14">
        <v>1072500</v>
      </c>
      <c r="BB171" s="12">
        <f t="shared" si="10"/>
        <v>100</v>
      </c>
    </row>
    <row r="172" spans="1:54" ht="38.25" customHeight="1" x14ac:dyDescent="0.25">
      <c r="A172" s="6" t="s">
        <v>153</v>
      </c>
      <c r="B172" s="7" t="s">
        <v>19</v>
      </c>
      <c r="C172" s="7" t="s">
        <v>24</v>
      </c>
      <c r="D172" s="7" t="s">
        <v>120</v>
      </c>
      <c r="E172" s="7" t="s">
        <v>154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8"/>
      <c r="W172" s="8"/>
      <c r="X172" s="8"/>
      <c r="Y172" s="8"/>
      <c r="Z172" s="6" t="s">
        <v>153</v>
      </c>
      <c r="AA172" s="13">
        <v>279950.37</v>
      </c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>
        <v>280000</v>
      </c>
      <c r="AQ172" s="13"/>
      <c r="AR172" s="13"/>
      <c r="AS172" s="13"/>
      <c r="AT172" s="13"/>
      <c r="AU172" s="13">
        <v>280000</v>
      </c>
      <c r="AV172" s="13"/>
      <c r="AW172" s="13"/>
      <c r="AX172" s="13"/>
      <c r="AY172" s="13"/>
      <c r="AZ172" s="6" t="s">
        <v>153</v>
      </c>
      <c r="BA172" s="14">
        <f>SUM(BA173)</f>
        <v>279950.37</v>
      </c>
      <c r="BB172" s="12">
        <f t="shared" si="10"/>
        <v>100</v>
      </c>
    </row>
    <row r="173" spans="1:54" ht="29.25" customHeight="1" x14ac:dyDescent="0.25">
      <c r="A173" s="9" t="s">
        <v>44</v>
      </c>
      <c r="B173" s="10" t="s">
        <v>19</v>
      </c>
      <c r="C173" s="10" t="s">
        <v>24</v>
      </c>
      <c r="D173" s="10" t="s">
        <v>120</v>
      </c>
      <c r="E173" s="10" t="s">
        <v>154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 t="s">
        <v>45</v>
      </c>
      <c r="U173" s="10"/>
      <c r="V173" s="11"/>
      <c r="W173" s="11"/>
      <c r="X173" s="11"/>
      <c r="Y173" s="11"/>
      <c r="Z173" s="9" t="s">
        <v>44</v>
      </c>
      <c r="AA173" s="14">
        <v>279950.37</v>
      </c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>
        <v>280000</v>
      </c>
      <c r="AQ173" s="14"/>
      <c r="AR173" s="14"/>
      <c r="AS173" s="14"/>
      <c r="AT173" s="14"/>
      <c r="AU173" s="14">
        <v>280000</v>
      </c>
      <c r="AV173" s="14"/>
      <c r="AW173" s="14"/>
      <c r="AX173" s="14"/>
      <c r="AY173" s="14"/>
      <c r="AZ173" s="9" t="s">
        <v>44</v>
      </c>
      <c r="BA173" s="14">
        <f>SUM(BA174)</f>
        <v>279950.37</v>
      </c>
      <c r="BB173" s="12">
        <f t="shared" si="10"/>
        <v>100</v>
      </c>
    </row>
    <row r="174" spans="1:54" ht="29.25" customHeight="1" x14ac:dyDescent="0.25">
      <c r="A174" s="9" t="s">
        <v>46</v>
      </c>
      <c r="B174" s="10" t="s">
        <v>19</v>
      </c>
      <c r="C174" s="10" t="s">
        <v>24</v>
      </c>
      <c r="D174" s="10" t="s">
        <v>120</v>
      </c>
      <c r="E174" s="10" t="s">
        <v>154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 t="s">
        <v>47</v>
      </c>
      <c r="U174" s="10"/>
      <c r="V174" s="11"/>
      <c r="W174" s="11"/>
      <c r="X174" s="11"/>
      <c r="Y174" s="11"/>
      <c r="Z174" s="9" t="s">
        <v>46</v>
      </c>
      <c r="AA174" s="14">
        <v>279950.37</v>
      </c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>
        <v>280000</v>
      </c>
      <c r="AQ174" s="14"/>
      <c r="AR174" s="14"/>
      <c r="AS174" s="14"/>
      <c r="AT174" s="14"/>
      <c r="AU174" s="14">
        <v>280000</v>
      </c>
      <c r="AV174" s="14"/>
      <c r="AW174" s="14"/>
      <c r="AX174" s="14"/>
      <c r="AY174" s="14"/>
      <c r="AZ174" s="9" t="s">
        <v>46</v>
      </c>
      <c r="BA174" s="14">
        <f>SUM(BA175)</f>
        <v>279950.37</v>
      </c>
      <c r="BB174" s="12">
        <f t="shared" si="10"/>
        <v>100</v>
      </c>
    </row>
    <row r="175" spans="1:54" ht="20.25" customHeight="1" x14ac:dyDescent="0.25">
      <c r="A175" s="9" t="s">
        <v>52</v>
      </c>
      <c r="B175" s="10" t="s">
        <v>19</v>
      </c>
      <c r="C175" s="10" t="s">
        <v>24</v>
      </c>
      <c r="D175" s="10" t="s">
        <v>120</v>
      </c>
      <c r="E175" s="10" t="s">
        <v>154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 t="s">
        <v>304</v>
      </c>
      <c r="U175" s="10"/>
      <c r="V175" s="11" t="s">
        <v>53</v>
      </c>
      <c r="W175" s="11"/>
      <c r="X175" s="11"/>
      <c r="Y175" s="11"/>
      <c r="Z175" s="9" t="s">
        <v>52</v>
      </c>
      <c r="AA175" s="14">
        <v>279950.37</v>
      </c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>
        <v>280000</v>
      </c>
      <c r="AQ175" s="14"/>
      <c r="AR175" s="14"/>
      <c r="AS175" s="14"/>
      <c r="AT175" s="14"/>
      <c r="AU175" s="14">
        <v>280000</v>
      </c>
      <c r="AV175" s="14"/>
      <c r="AW175" s="14"/>
      <c r="AX175" s="14"/>
      <c r="AY175" s="14"/>
      <c r="AZ175" s="9" t="s">
        <v>52</v>
      </c>
      <c r="BA175" s="14">
        <v>279950.37</v>
      </c>
      <c r="BB175" s="12">
        <f t="shared" si="10"/>
        <v>100</v>
      </c>
    </row>
    <row r="176" spans="1:54" ht="69" customHeight="1" x14ac:dyDescent="0.25">
      <c r="A176" s="6" t="s">
        <v>155</v>
      </c>
      <c r="B176" s="7" t="s">
        <v>19</v>
      </c>
      <c r="C176" s="7" t="s">
        <v>24</v>
      </c>
      <c r="D176" s="7" t="s">
        <v>120</v>
      </c>
      <c r="E176" s="7" t="s">
        <v>156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8"/>
      <c r="W176" s="8"/>
      <c r="X176" s="8"/>
      <c r="Y176" s="8"/>
      <c r="Z176" s="6" t="s">
        <v>155</v>
      </c>
      <c r="AA176" s="13">
        <v>155952.06</v>
      </c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>
        <v>380000</v>
      </c>
      <c r="AQ176" s="13"/>
      <c r="AR176" s="13"/>
      <c r="AS176" s="13"/>
      <c r="AT176" s="13"/>
      <c r="AU176" s="13">
        <v>360000</v>
      </c>
      <c r="AV176" s="13"/>
      <c r="AW176" s="13"/>
      <c r="AX176" s="13"/>
      <c r="AY176" s="13"/>
      <c r="AZ176" s="6" t="s">
        <v>155</v>
      </c>
      <c r="BA176" s="14">
        <f>SUM(BA177)</f>
        <v>155952.06</v>
      </c>
      <c r="BB176" s="12">
        <f t="shared" si="10"/>
        <v>100</v>
      </c>
    </row>
    <row r="177" spans="1:54" ht="30" customHeight="1" x14ac:dyDescent="0.25">
      <c r="A177" s="9" t="s">
        <v>44</v>
      </c>
      <c r="B177" s="10" t="s">
        <v>19</v>
      </c>
      <c r="C177" s="10" t="s">
        <v>24</v>
      </c>
      <c r="D177" s="10" t="s">
        <v>120</v>
      </c>
      <c r="E177" s="10" t="s">
        <v>156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 t="s">
        <v>45</v>
      </c>
      <c r="U177" s="10"/>
      <c r="V177" s="11"/>
      <c r="W177" s="11"/>
      <c r="X177" s="11"/>
      <c r="Y177" s="11"/>
      <c r="Z177" s="9" t="s">
        <v>44</v>
      </c>
      <c r="AA177" s="14">
        <v>155952.06</v>
      </c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>
        <v>380000</v>
      </c>
      <c r="AQ177" s="14"/>
      <c r="AR177" s="14"/>
      <c r="AS177" s="14"/>
      <c r="AT177" s="14"/>
      <c r="AU177" s="14">
        <v>360000</v>
      </c>
      <c r="AV177" s="14"/>
      <c r="AW177" s="14"/>
      <c r="AX177" s="14"/>
      <c r="AY177" s="14"/>
      <c r="AZ177" s="9" t="s">
        <v>44</v>
      </c>
      <c r="BA177" s="14">
        <f>SUM(BA178)</f>
        <v>155952.06</v>
      </c>
      <c r="BB177" s="12">
        <f t="shared" si="10"/>
        <v>100</v>
      </c>
    </row>
    <row r="178" spans="1:54" ht="28.5" customHeight="1" x14ac:dyDescent="0.25">
      <c r="A178" s="9" t="s">
        <v>46</v>
      </c>
      <c r="B178" s="10" t="s">
        <v>19</v>
      </c>
      <c r="C178" s="10" t="s">
        <v>24</v>
      </c>
      <c r="D178" s="10" t="s">
        <v>120</v>
      </c>
      <c r="E178" s="10" t="s">
        <v>156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 t="s">
        <v>47</v>
      </c>
      <c r="U178" s="10"/>
      <c r="V178" s="11"/>
      <c r="W178" s="11"/>
      <c r="X178" s="11"/>
      <c r="Y178" s="11"/>
      <c r="Z178" s="9" t="s">
        <v>46</v>
      </c>
      <c r="AA178" s="14">
        <v>155952.06</v>
      </c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>
        <v>380000</v>
      </c>
      <c r="AQ178" s="14"/>
      <c r="AR178" s="14"/>
      <c r="AS178" s="14"/>
      <c r="AT178" s="14"/>
      <c r="AU178" s="14">
        <v>360000</v>
      </c>
      <c r="AV178" s="14"/>
      <c r="AW178" s="14"/>
      <c r="AX178" s="14"/>
      <c r="AY178" s="14"/>
      <c r="AZ178" s="9" t="s">
        <v>46</v>
      </c>
      <c r="BA178" s="14">
        <f>SUM(BA179)</f>
        <v>155952.06</v>
      </c>
      <c r="BB178" s="12">
        <f t="shared" si="10"/>
        <v>100</v>
      </c>
    </row>
    <row r="179" spans="1:54" ht="18" customHeight="1" x14ac:dyDescent="0.25">
      <c r="A179" s="9" t="s">
        <v>52</v>
      </c>
      <c r="B179" s="10" t="s">
        <v>19</v>
      </c>
      <c r="C179" s="10" t="s">
        <v>24</v>
      </c>
      <c r="D179" s="10" t="s">
        <v>120</v>
      </c>
      <c r="E179" s="10" t="s">
        <v>156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 t="s">
        <v>304</v>
      </c>
      <c r="U179" s="10"/>
      <c r="V179" s="11" t="s">
        <v>53</v>
      </c>
      <c r="W179" s="11"/>
      <c r="X179" s="11"/>
      <c r="Y179" s="11"/>
      <c r="Z179" s="9" t="s">
        <v>52</v>
      </c>
      <c r="AA179" s="14">
        <v>155952.06</v>
      </c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>
        <v>380000</v>
      </c>
      <c r="AQ179" s="14"/>
      <c r="AR179" s="14"/>
      <c r="AS179" s="14"/>
      <c r="AT179" s="14"/>
      <c r="AU179" s="14">
        <v>360000</v>
      </c>
      <c r="AV179" s="14"/>
      <c r="AW179" s="14"/>
      <c r="AX179" s="14"/>
      <c r="AY179" s="14"/>
      <c r="AZ179" s="9" t="s">
        <v>52</v>
      </c>
      <c r="BA179" s="14">
        <v>155952.06</v>
      </c>
      <c r="BB179" s="12">
        <f t="shared" si="10"/>
        <v>100</v>
      </c>
    </row>
    <row r="180" spans="1:54" ht="26.25" customHeight="1" x14ac:dyDescent="0.25">
      <c r="A180" s="6" t="s">
        <v>157</v>
      </c>
      <c r="B180" s="7" t="s">
        <v>19</v>
      </c>
      <c r="C180" s="7" t="s">
        <v>24</v>
      </c>
      <c r="D180" s="7" t="s">
        <v>120</v>
      </c>
      <c r="E180" s="7" t="s">
        <v>158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8"/>
      <c r="W180" s="8"/>
      <c r="X180" s="8"/>
      <c r="Y180" s="8"/>
      <c r="Z180" s="6" t="s">
        <v>157</v>
      </c>
      <c r="AA180" s="13">
        <v>100000</v>
      </c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6" t="s">
        <v>157</v>
      </c>
      <c r="BA180" s="14">
        <f>SUM(BA181)</f>
        <v>0</v>
      </c>
      <c r="BB180" s="12">
        <f t="shared" si="10"/>
        <v>0</v>
      </c>
    </row>
    <row r="181" spans="1:54" ht="28.5" customHeight="1" x14ac:dyDescent="0.25">
      <c r="A181" s="6" t="s">
        <v>159</v>
      </c>
      <c r="B181" s="7" t="s">
        <v>19</v>
      </c>
      <c r="C181" s="7" t="s">
        <v>24</v>
      </c>
      <c r="D181" s="7" t="s">
        <v>120</v>
      </c>
      <c r="E181" s="7" t="s">
        <v>160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8"/>
      <c r="W181" s="8"/>
      <c r="X181" s="8"/>
      <c r="Y181" s="8"/>
      <c r="Z181" s="6" t="s">
        <v>159</v>
      </c>
      <c r="AA181" s="13">
        <v>100000</v>
      </c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6" t="s">
        <v>159</v>
      </c>
      <c r="BA181" s="14">
        <f>SUM(BA182)</f>
        <v>0</v>
      </c>
      <c r="BB181" s="12">
        <f t="shared" si="10"/>
        <v>0</v>
      </c>
    </row>
    <row r="182" spans="1:54" ht="29.25" customHeight="1" x14ac:dyDescent="0.25">
      <c r="A182" s="9" t="s">
        <v>44</v>
      </c>
      <c r="B182" s="10" t="s">
        <v>19</v>
      </c>
      <c r="C182" s="10" t="s">
        <v>24</v>
      </c>
      <c r="D182" s="10" t="s">
        <v>120</v>
      </c>
      <c r="E182" s="10" t="s">
        <v>160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 t="s">
        <v>45</v>
      </c>
      <c r="U182" s="10"/>
      <c r="V182" s="11"/>
      <c r="W182" s="11"/>
      <c r="X182" s="11"/>
      <c r="Y182" s="11"/>
      <c r="Z182" s="9" t="s">
        <v>44</v>
      </c>
      <c r="AA182" s="14">
        <v>100000</v>
      </c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9" t="s">
        <v>44</v>
      </c>
      <c r="BA182" s="14">
        <f>SUM(BA183)</f>
        <v>0</v>
      </c>
      <c r="BB182" s="12">
        <f t="shared" si="10"/>
        <v>0</v>
      </c>
    </row>
    <row r="183" spans="1:54" ht="30.75" customHeight="1" x14ac:dyDescent="0.25">
      <c r="A183" s="9" t="s">
        <v>46</v>
      </c>
      <c r="B183" s="10" t="s">
        <v>19</v>
      </c>
      <c r="C183" s="10" t="s">
        <v>24</v>
      </c>
      <c r="D183" s="10" t="s">
        <v>120</v>
      </c>
      <c r="E183" s="10" t="s">
        <v>160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 t="s">
        <v>47</v>
      </c>
      <c r="U183" s="10"/>
      <c r="V183" s="11"/>
      <c r="W183" s="11"/>
      <c r="X183" s="11"/>
      <c r="Y183" s="11"/>
      <c r="Z183" s="9" t="s">
        <v>46</v>
      </c>
      <c r="AA183" s="14">
        <v>100000</v>
      </c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9" t="s">
        <v>46</v>
      </c>
      <c r="BA183" s="14">
        <f>SUM(BA184)</f>
        <v>0</v>
      </c>
      <c r="BB183" s="12">
        <f t="shared" si="10"/>
        <v>0</v>
      </c>
    </row>
    <row r="184" spans="1:54" ht="18" customHeight="1" x14ac:dyDescent="0.25">
      <c r="A184" s="9" t="s">
        <v>54</v>
      </c>
      <c r="B184" s="10" t="s">
        <v>19</v>
      </c>
      <c r="C184" s="10" t="s">
        <v>24</v>
      </c>
      <c r="D184" s="10" t="s">
        <v>120</v>
      </c>
      <c r="E184" s="10" t="s">
        <v>160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 t="s">
        <v>304</v>
      </c>
      <c r="U184" s="10"/>
      <c r="V184" s="11" t="s">
        <v>55</v>
      </c>
      <c r="W184" s="11"/>
      <c r="X184" s="11"/>
      <c r="Y184" s="11"/>
      <c r="Z184" s="9" t="s">
        <v>54</v>
      </c>
      <c r="AA184" s="14">
        <v>100000</v>
      </c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9" t="s">
        <v>54</v>
      </c>
      <c r="BA184" s="14">
        <v>0</v>
      </c>
      <c r="BB184" s="12">
        <f t="shared" si="10"/>
        <v>0</v>
      </c>
    </row>
    <row r="185" spans="1:54" ht="25.5" customHeight="1" x14ac:dyDescent="0.25">
      <c r="A185" s="5" t="s">
        <v>161</v>
      </c>
      <c r="B185" s="3" t="s">
        <v>19</v>
      </c>
      <c r="C185" s="3" t="s">
        <v>24</v>
      </c>
      <c r="D185" s="3" t="s">
        <v>162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4"/>
      <c r="W185" s="4"/>
      <c r="X185" s="4"/>
      <c r="Y185" s="4"/>
      <c r="Z185" s="5" t="s">
        <v>161</v>
      </c>
      <c r="AA185" s="12">
        <v>15860497</v>
      </c>
      <c r="AB185" s="12"/>
      <c r="AC185" s="12">
        <v>14383650</v>
      </c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>
        <v>250000</v>
      </c>
      <c r="AQ185" s="12"/>
      <c r="AR185" s="12"/>
      <c r="AS185" s="12"/>
      <c r="AT185" s="12"/>
      <c r="AU185" s="12">
        <v>250000</v>
      </c>
      <c r="AV185" s="12"/>
      <c r="AW185" s="12"/>
      <c r="AX185" s="12"/>
      <c r="AY185" s="12"/>
      <c r="AZ185" s="5" t="s">
        <v>161</v>
      </c>
      <c r="BA185" s="12">
        <f>SUM(BA186,BA197)</f>
        <v>617680.43999999994</v>
      </c>
      <c r="BB185" s="12">
        <f t="shared" si="10"/>
        <v>3.8944582884130301</v>
      </c>
    </row>
    <row r="186" spans="1:54" ht="47.25" customHeight="1" x14ac:dyDescent="0.25">
      <c r="A186" s="6" t="s">
        <v>121</v>
      </c>
      <c r="B186" s="7" t="s">
        <v>19</v>
      </c>
      <c r="C186" s="7" t="s">
        <v>24</v>
      </c>
      <c r="D186" s="7" t="s">
        <v>162</v>
      </c>
      <c r="E186" s="7" t="s">
        <v>122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8"/>
      <c r="W186" s="8"/>
      <c r="X186" s="8"/>
      <c r="Y186" s="8"/>
      <c r="Z186" s="6" t="s">
        <v>121</v>
      </c>
      <c r="AA186" s="13">
        <v>15520497</v>
      </c>
      <c r="AB186" s="13"/>
      <c r="AC186" s="13">
        <v>14383650</v>
      </c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6" t="s">
        <v>121</v>
      </c>
      <c r="BA186" s="13">
        <f>SUM(BA187)</f>
        <v>617680.43999999994</v>
      </c>
      <c r="BB186" s="12">
        <f t="shared" si="10"/>
        <v>3.9797722972402236</v>
      </c>
    </row>
    <row r="187" spans="1:54" ht="57.75" customHeight="1" x14ac:dyDescent="0.25">
      <c r="A187" s="6" t="s">
        <v>163</v>
      </c>
      <c r="B187" s="7" t="s">
        <v>19</v>
      </c>
      <c r="C187" s="7" t="s">
        <v>24</v>
      </c>
      <c r="D187" s="7" t="s">
        <v>162</v>
      </c>
      <c r="E187" s="7" t="s">
        <v>164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8"/>
      <c r="W187" s="8"/>
      <c r="X187" s="8"/>
      <c r="Y187" s="8"/>
      <c r="Z187" s="6" t="s">
        <v>163</v>
      </c>
      <c r="AA187" s="13">
        <v>15520497</v>
      </c>
      <c r="AB187" s="13"/>
      <c r="AC187" s="13">
        <v>14383650</v>
      </c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6" t="s">
        <v>163</v>
      </c>
      <c r="BA187" s="13">
        <f>SUM(BA188)</f>
        <v>617680.43999999994</v>
      </c>
      <c r="BB187" s="12">
        <f t="shared" si="10"/>
        <v>3.9797722972402236</v>
      </c>
    </row>
    <row r="188" spans="1:54" ht="44.25" customHeight="1" x14ac:dyDescent="0.25">
      <c r="A188" s="6" t="s">
        <v>165</v>
      </c>
      <c r="B188" s="7" t="s">
        <v>19</v>
      </c>
      <c r="C188" s="7" t="s">
        <v>24</v>
      </c>
      <c r="D188" s="7" t="s">
        <v>162</v>
      </c>
      <c r="E188" s="7" t="s">
        <v>166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8"/>
      <c r="W188" s="8"/>
      <c r="X188" s="8"/>
      <c r="Y188" s="8"/>
      <c r="Z188" s="6" t="s">
        <v>165</v>
      </c>
      <c r="AA188" s="13">
        <v>15520497</v>
      </c>
      <c r="AB188" s="13"/>
      <c r="AC188" s="13">
        <v>14383650</v>
      </c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6" t="s">
        <v>165</v>
      </c>
      <c r="BA188" s="13">
        <f>SUM(BA189,BA193)</f>
        <v>617680.43999999994</v>
      </c>
      <c r="BB188" s="12">
        <f t="shared" si="10"/>
        <v>3.9797722972402236</v>
      </c>
    </row>
    <row r="189" spans="1:54" ht="30" customHeight="1" x14ac:dyDescent="0.25">
      <c r="A189" s="6" t="s">
        <v>167</v>
      </c>
      <c r="B189" s="7" t="s">
        <v>19</v>
      </c>
      <c r="C189" s="7" t="s">
        <v>24</v>
      </c>
      <c r="D189" s="7" t="s">
        <v>162</v>
      </c>
      <c r="E189" s="7" t="s">
        <v>168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8"/>
      <c r="W189" s="8"/>
      <c r="X189" s="8"/>
      <c r="Y189" s="8"/>
      <c r="Z189" s="6" t="s">
        <v>167</v>
      </c>
      <c r="AA189" s="13">
        <v>14383650</v>
      </c>
      <c r="AB189" s="13"/>
      <c r="AC189" s="13">
        <v>14383650</v>
      </c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6" t="s">
        <v>167</v>
      </c>
      <c r="BA189" s="14">
        <f>SUM(BA190)</f>
        <v>617680.43999999994</v>
      </c>
      <c r="BB189" s="12">
        <f t="shared" si="10"/>
        <v>4.2943233462994428</v>
      </c>
    </row>
    <row r="190" spans="1:54" ht="32.25" customHeight="1" x14ac:dyDescent="0.25">
      <c r="A190" s="9" t="s">
        <v>169</v>
      </c>
      <c r="B190" s="10" t="s">
        <v>19</v>
      </c>
      <c r="C190" s="10" t="s">
        <v>24</v>
      </c>
      <c r="D190" s="10" t="s">
        <v>162</v>
      </c>
      <c r="E190" s="10" t="s">
        <v>168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 t="s">
        <v>170</v>
      </c>
      <c r="U190" s="10"/>
      <c r="V190" s="11"/>
      <c r="W190" s="11"/>
      <c r="X190" s="11"/>
      <c r="Y190" s="11"/>
      <c r="Z190" s="9" t="s">
        <v>169</v>
      </c>
      <c r="AA190" s="14">
        <v>14383650</v>
      </c>
      <c r="AB190" s="14"/>
      <c r="AC190" s="14">
        <v>14383650</v>
      </c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9" t="s">
        <v>169</v>
      </c>
      <c r="BA190" s="14">
        <f>SUM(BA191)</f>
        <v>617680.43999999994</v>
      </c>
      <c r="BB190" s="12">
        <f t="shared" si="10"/>
        <v>4.2943233462994428</v>
      </c>
    </row>
    <row r="191" spans="1:54" ht="18.75" customHeight="1" x14ac:dyDescent="0.25">
      <c r="A191" s="9" t="s">
        <v>171</v>
      </c>
      <c r="B191" s="10" t="s">
        <v>19</v>
      </c>
      <c r="C191" s="10" t="s">
        <v>24</v>
      </c>
      <c r="D191" s="10" t="s">
        <v>162</v>
      </c>
      <c r="E191" s="10" t="s">
        <v>168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 t="s">
        <v>172</v>
      </c>
      <c r="U191" s="10"/>
      <c r="V191" s="11"/>
      <c r="W191" s="11"/>
      <c r="X191" s="11"/>
      <c r="Y191" s="11"/>
      <c r="Z191" s="9" t="s">
        <v>171</v>
      </c>
      <c r="AA191" s="14">
        <v>14383650</v>
      </c>
      <c r="AB191" s="14"/>
      <c r="AC191" s="14">
        <v>14383650</v>
      </c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9" t="s">
        <v>171</v>
      </c>
      <c r="BA191" s="14">
        <f>SUM(BA192)</f>
        <v>617680.43999999994</v>
      </c>
      <c r="BB191" s="12">
        <f t="shared" si="10"/>
        <v>4.2943233462994428</v>
      </c>
    </row>
    <row r="192" spans="1:54" ht="19.5" customHeight="1" x14ac:dyDescent="0.25">
      <c r="A192" s="9" t="s">
        <v>58</v>
      </c>
      <c r="B192" s="10" t="s">
        <v>19</v>
      </c>
      <c r="C192" s="10" t="s">
        <v>24</v>
      </c>
      <c r="D192" s="10" t="s">
        <v>162</v>
      </c>
      <c r="E192" s="10" t="s">
        <v>168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 t="s">
        <v>311</v>
      </c>
      <c r="U192" s="10"/>
      <c r="V192" s="11" t="s">
        <v>59</v>
      </c>
      <c r="W192" s="11"/>
      <c r="X192" s="11"/>
      <c r="Y192" s="11"/>
      <c r="Z192" s="9" t="s">
        <v>58</v>
      </c>
      <c r="AA192" s="14">
        <v>14383650</v>
      </c>
      <c r="AB192" s="14"/>
      <c r="AC192" s="14">
        <v>14383650</v>
      </c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9" t="s">
        <v>58</v>
      </c>
      <c r="BA192" s="14">
        <v>617680.43999999994</v>
      </c>
      <c r="BB192" s="12">
        <f t="shared" si="10"/>
        <v>4.2943233462994428</v>
      </c>
    </row>
    <row r="193" spans="1:54" ht="39.75" customHeight="1" x14ac:dyDescent="0.25">
      <c r="A193" s="6" t="s">
        <v>173</v>
      </c>
      <c r="B193" s="7" t="s">
        <v>19</v>
      </c>
      <c r="C193" s="7" t="s">
        <v>24</v>
      </c>
      <c r="D193" s="7" t="s">
        <v>162</v>
      </c>
      <c r="E193" s="7" t="s">
        <v>174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8"/>
      <c r="W193" s="8"/>
      <c r="X193" s="8"/>
      <c r="Y193" s="8"/>
      <c r="Z193" s="6" t="s">
        <v>173</v>
      </c>
      <c r="AA193" s="13">
        <v>1136847</v>
      </c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6" t="s">
        <v>173</v>
      </c>
      <c r="BA193" s="14">
        <f>SUM(BA194)</f>
        <v>0</v>
      </c>
      <c r="BB193" s="12">
        <f t="shared" si="10"/>
        <v>0</v>
      </c>
    </row>
    <row r="194" spans="1:54" ht="32.25" customHeight="1" x14ac:dyDescent="0.25">
      <c r="A194" s="9" t="s">
        <v>169</v>
      </c>
      <c r="B194" s="10" t="s">
        <v>19</v>
      </c>
      <c r="C194" s="10" t="s">
        <v>24</v>
      </c>
      <c r="D194" s="10" t="s">
        <v>162</v>
      </c>
      <c r="E194" s="10" t="s">
        <v>174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 t="s">
        <v>170</v>
      </c>
      <c r="U194" s="10"/>
      <c r="V194" s="11"/>
      <c r="W194" s="11"/>
      <c r="X194" s="11"/>
      <c r="Y194" s="11"/>
      <c r="Z194" s="9" t="s">
        <v>169</v>
      </c>
      <c r="AA194" s="14">
        <v>1136847</v>
      </c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9" t="s">
        <v>169</v>
      </c>
      <c r="BA194" s="14">
        <f>SUM(BA195)</f>
        <v>0</v>
      </c>
      <c r="BB194" s="12">
        <f t="shared" si="10"/>
        <v>0</v>
      </c>
    </row>
    <row r="195" spans="1:54" ht="16.5" customHeight="1" x14ac:dyDescent="0.25">
      <c r="A195" s="9" t="s">
        <v>171</v>
      </c>
      <c r="B195" s="10" t="s">
        <v>19</v>
      </c>
      <c r="C195" s="10" t="s">
        <v>24</v>
      </c>
      <c r="D195" s="10" t="s">
        <v>162</v>
      </c>
      <c r="E195" s="10" t="s">
        <v>174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 t="s">
        <v>172</v>
      </c>
      <c r="U195" s="10"/>
      <c r="V195" s="11"/>
      <c r="W195" s="11"/>
      <c r="X195" s="11"/>
      <c r="Y195" s="11"/>
      <c r="Z195" s="9" t="s">
        <v>171</v>
      </c>
      <c r="AA195" s="14">
        <v>1136847</v>
      </c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9" t="s">
        <v>171</v>
      </c>
      <c r="BA195" s="14">
        <f>SUM(BA196)</f>
        <v>0</v>
      </c>
      <c r="BB195" s="12">
        <f t="shared" si="10"/>
        <v>0</v>
      </c>
    </row>
    <row r="196" spans="1:54" ht="19.5" customHeight="1" x14ac:dyDescent="0.25">
      <c r="A196" s="9" t="s">
        <v>58</v>
      </c>
      <c r="B196" s="10" t="s">
        <v>19</v>
      </c>
      <c r="C196" s="10" t="s">
        <v>24</v>
      </c>
      <c r="D196" s="10" t="s">
        <v>162</v>
      </c>
      <c r="E196" s="10" t="s">
        <v>174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 t="s">
        <v>311</v>
      </c>
      <c r="U196" s="10"/>
      <c r="V196" s="11" t="s">
        <v>59</v>
      </c>
      <c r="W196" s="11"/>
      <c r="X196" s="11"/>
      <c r="Y196" s="11"/>
      <c r="Z196" s="9" t="s">
        <v>58</v>
      </c>
      <c r="AA196" s="14">
        <v>1136847</v>
      </c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9" t="s">
        <v>58</v>
      </c>
      <c r="BA196" s="14">
        <v>0</v>
      </c>
      <c r="BB196" s="12">
        <f t="shared" si="10"/>
        <v>0</v>
      </c>
    </row>
    <row r="197" spans="1:54" ht="30.75" customHeight="1" x14ac:dyDescent="0.25">
      <c r="A197" s="6" t="s">
        <v>66</v>
      </c>
      <c r="B197" s="7" t="s">
        <v>19</v>
      </c>
      <c r="C197" s="7" t="s">
        <v>24</v>
      </c>
      <c r="D197" s="7" t="s">
        <v>162</v>
      </c>
      <c r="E197" s="7" t="s">
        <v>67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8"/>
      <c r="W197" s="8"/>
      <c r="X197" s="8"/>
      <c r="Y197" s="8"/>
      <c r="Z197" s="6" t="s">
        <v>66</v>
      </c>
      <c r="AA197" s="13">
        <v>340000</v>
      </c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>
        <v>250000</v>
      </c>
      <c r="AQ197" s="13"/>
      <c r="AR197" s="13"/>
      <c r="AS197" s="13"/>
      <c r="AT197" s="13"/>
      <c r="AU197" s="13">
        <v>250000</v>
      </c>
      <c r="AV197" s="13"/>
      <c r="AW197" s="13"/>
      <c r="AX197" s="13"/>
      <c r="AY197" s="13"/>
      <c r="AZ197" s="6" t="s">
        <v>66</v>
      </c>
      <c r="BA197" s="13">
        <f>SUM(BA198)</f>
        <v>0</v>
      </c>
      <c r="BB197" s="12">
        <f t="shared" si="10"/>
        <v>0</v>
      </c>
    </row>
    <row r="198" spans="1:54" ht="18" customHeight="1" x14ac:dyDescent="0.25">
      <c r="A198" s="6" t="s">
        <v>68</v>
      </c>
      <c r="B198" s="7" t="s">
        <v>19</v>
      </c>
      <c r="C198" s="7" t="s">
        <v>24</v>
      </c>
      <c r="D198" s="7" t="s">
        <v>162</v>
      </c>
      <c r="E198" s="7" t="s">
        <v>69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8"/>
      <c r="W198" s="8"/>
      <c r="X198" s="8"/>
      <c r="Y198" s="8"/>
      <c r="Z198" s="6" t="s">
        <v>68</v>
      </c>
      <c r="AA198" s="13">
        <v>340000</v>
      </c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>
        <v>250000</v>
      </c>
      <c r="AQ198" s="13"/>
      <c r="AR198" s="13"/>
      <c r="AS198" s="13"/>
      <c r="AT198" s="13"/>
      <c r="AU198" s="13">
        <v>250000</v>
      </c>
      <c r="AV198" s="13"/>
      <c r="AW198" s="13"/>
      <c r="AX198" s="13"/>
      <c r="AY198" s="13"/>
      <c r="AZ198" s="6" t="s">
        <v>68</v>
      </c>
      <c r="BA198" s="13">
        <f>SUM(BA203)</f>
        <v>0</v>
      </c>
      <c r="BB198" s="12">
        <f t="shared" si="10"/>
        <v>0</v>
      </c>
    </row>
    <row r="199" spans="1:54" ht="29.25" customHeight="1" x14ac:dyDescent="0.25">
      <c r="A199" s="6" t="s">
        <v>175</v>
      </c>
      <c r="B199" s="7" t="s">
        <v>19</v>
      </c>
      <c r="C199" s="7" t="s">
        <v>24</v>
      </c>
      <c r="D199" s="7" t="s">
        <v>162</v>
      </c>
      <c r="E199" s="7" t="s">
        <v>176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8"/>
      <c r="W199" s="8"/>
      <c r="X199" s="8"/>
      <c r="Y199" s="8"/>
      <c r="Z199" s="6" t="s">
        <v>175</v>
      </c>
      <c r="AA199" s="13">
        <v>180000</v>
      </c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>
        <v>180000</v>
      </c>
      <c r="AQ199" s="13"/>
      <c r="AR199" s="13"/>
      <c r="AS199" s="13"/>
      <c r="AT199" s="13"/>
      <c r="AU199" s="13">
        <v>180000</v>
      </c>
      <c r="AV199" s="13"/>
      <c r="AW199" s="13"/>
      <c r="AX199" s="13"/>
      <c r="AY199" s="13"/>
      <c r="AZ199" s="6" t="s">
        <v>175</v>
      </c>
      <c r="BA199" s="14">
        <f>SUM(BA200)</f>
        <v>0</v>
      </c>
      <c r="BB199" s="12">
        <f t="shared" si="10"/>
        <v>0</v>
      </c>
    </row>
    <row r="200" spans="1:54" ht="32.25" customHeight="1" x14ac:dyDescent="0.25">
      <c r="A200" s="9" t="s">
        <v>44</v>
      </c>
      <c r="B200" s="10" t="s">
        <v>19</v>
      </c>
      <c r="C200" s="10" t="s">
        <v>24</v>
      </c>
      <c r="D200" s="10" t="s">
        <v>162</v>
      </c>
      <c r="E200" s="10" t="s">
        <v>176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 t="s">
        <v>45</v>
      </c>
      <c r="U200" s="10"/>
      <c r="V200" s="11"/>
      <c r="W200" s="11"/>
      <c r="X200" s="11"/>
      <c r="Y200" s="11"/>
      <c r="Z200" s="9" t="s">
        <v>44</v>
      </c>
      <c r="AA200" s="14">
        <v>180000</v>
      </c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>
        <v>180000</v>
      </c>
      <c r="AQ200" s="14"/>
      <c r="AR200" s="14"/>
      <c r="AS200" s="14"/>
      <c r="AT200" s="14"/>
      <c r="AU200" s="14">
        <v>180000</v>
      </c>
      <c r="AV200" s="14"/>
      <c r="AW200" s="14"/>
      <c r="AX200" s="14"/>
      <c r="AY200" s="14"/>
      <c r="AZ200" s="9" t="s">
        <v>44</v>
      </c>
      <c r="BA200" s="14">
        <f>SUM(BA201)</f>
        <v>0</v>
      </c>
      <c r="BB200" s="12">
        <f t="shared" si="10"/>
        <v>0</v>
      </c>
    </row>
    <row r="201" spans="1:54" ht="31.5" customHeight="1" x14ac:dyDescent="0.25">
      <c r="A201" s="9" t="s">
        <v>46</v>
      </c>
      <c r="B201" s="10" t="s">
        <v>19</v>
      </c>
      <c r="C201" s="10" t="s">
        <v>24</v>
      </c>
      <c r="D201" s="10" t="s">
        <v>162</v>
      </c>
      <c r="E201" s="10" t="s">
        <v>176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 t="s">
        <v>47</v>
      </c>
      <c r="U201" s="10"/>
      <c r="V201" s="11"/>
      <c r="W201" s="11"/>
      <c r="X201" s="11"/>
      <c r="Y201" s="11"/>
      <c r="Z201" s="9" t="s">
        <v>46</v>
      </c>
      <c r="AA201" s="14">
        <v>180000</v>
      </c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>
        <v>180000</v>
      </c>
      <c r="AQ201" s="14"/>
      <c r="AR201" s="14"/>
      <c r="AS201" s="14"/>
      <c r="AT201" s="14"/>
      <c r="AU201" s="14">
        <v>180000</v>
      </c>
      <c r="AV201" s="14"/>
      <c r="AW201" s="14"/>
      <c r="AX201" s="14"/>
      <c r="AY201" s="14"/>
      <c r="AZ201" s="9" t="s">
        <v>46</v>
      </c>
      <c r="BA201" s="14">
        <f>SUM(BA202)</f>
        <v>0</v>
      </c>
      <c r="BB201" s="12">
        <f t="shared" si="10"/>
        <v>0</v>
      </c>
    </row>
    <row r="202" spans="1:54" ht="21" customHeight="1" x14ac:dyDescent="0.25">
      <c r="A202" s="9" t="s">
        <v>54</v>
      </c>
      <c r="B202" s="10" t="s">
        <v>19</v>
      </c>
      <c r="C202" s="10" t="s">
        <v>24</v>
      </c>
      <c r="D202" s="10" t="s">
        <v>162</v>
      </c>
      <c r="E202" s="10" t="s">
        <v>176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 t="s">
        <v>304</v>
      </c>
      <c r="U202" s="10"/>
      <c r="V202" s="11" t="s">
        <v>55</v>
      </c>
      <c r="W202" s="11"/>
      <c r="X202" s="11"/>
      <c r="Y202" s="11"/>
      <c r="Z202" s="9" t="s">
        <v>54</v>
      </c>
      <c r="AA202" s="14">
        <v>180000</v>
      </c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>
        <v>180000</v>
      </c>
      <c r="AQ202" s="14"/>
      <c r="AR202" s="14"/>
      <c r="AS202" s="14"/>
      <c r="AT202" s="14"/>
      <c r="AU202" s="14">
        <v>180000</v>
      </c>
      <c r="AV202" s="14"/>
      <c r="AW202" s="14"/>
      <c r="AX202" s="14"/>
      <c r="AY202" s="14"/>
      <c r="AZ202" s="9" t="s">
        <v>54</v>
      </c>
      <c r="BA202" s="14">
        <v>0</v>
      </c>
      <c r="BB202" s="12">
        <f t="shared" si="10"/>
        <v>0</v>
      </c>
    </row>
    <row r="203" spans="1:54" ht="32.25" customHeight="1" x14ac:dyDescent="0.25">
      <c r="A203" s="6" t="s">
        <v>177</v>
      </c>
      <c r="B203" s="7" t="s">
        <v>19</v>
      </c>
      <c r="C203" s="7" t="s">
        <v>24</v>
      </c>
      <c r="D203" s="7" t="s">
        <v>162</v>
      </c>
      <c r="E203" s="7" t="s">
        <v>178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8"/>
      <c r="W203" s="8"/>
      <c r="X203" s="8"/>
      <c r="Y203" s="8"/>
      <c r="Z203" s="6" t="s">
        <v>177</v>
      </c>
      <c r="AA203" s="13">
        <v>160000</v>
      </c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>
        <v>70000</v>
      </c>
      <c r="AQ203" s="13"/>
      <c r="AR203" s="13"/>
      <c r="AS203" s="13"/>
      <c r="AT203" s="13"/>
      <c r="AU203" s="13">
        <v>70000</v>
      </c>
      <c r="AV203" s="13"/>
      <c r="AW203" s="13"/>
      <c r="AX203" s="13"/>
      <c r="AY203" s="13"/>
      <c r="AZ203" s="6" t="s">
        <v>177</v>
      </c>
      <c r="BA203" s="14">
        <f>SUM(BA204)</f>
        <v>0</v>
      </c>
      <c r="BB203" s="12">
        <f t="shared" si="10"/>
        <v>0</v>
      </c>
    </row>
    <row r="204" spans="1:54" ht="33" customHeight="1" x14ac:dyDescent="0.25">
      <c r="A204" s="9" t="s">
        <v>44</v>
      </c>
      <c r="B204" s="10" t="s">
        <v>19</v>
      </c>
      <c r="C204" s="10" t="s">
        <v>24</v>
      </c>
      <c r="D204" s="10" t="s">
        <v>162</v>
      </c>
      <c r="E204" s="10" t="s">
        <v>178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 t="s">
        <v>45</v>
      </c>
      <c r="U204" s="10"/>
      <c r="V204" s="11"/>
      <c r="W204" s="11"/>
      <c r="X204" s="11"/>
      <c r="Y204" s="11"/>
      <c r="Z204" s="9" t="s">
        <v>44</v>
      </c>
      <c r="AA204" s="14">
        <v>160000</v>
      </c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>
        <v>70000</v>
      </c>
      <c r="AQ204" s="14"/>
      <c r="AR204" s="14"/>
      <c r="AS204" s="14"/>
      <c r="AT204" s="14"/>
      <c r="AU204" s="14">
        <v>70000</v>
      </c>
      <c r="AV204" s="14"/>
      <c r="AW204" s="14"/>
      <c r="AX204" s="14"/>
      <c r="AY204" s="14"/>
      <c r="AZ204" s="9" t="s">
        <v>44</v>
      </c>
      <c r="BA204" s="14">
        <f>SUM(BA205)</f>
        <v>0</v>
      </c>
      <c r="BB204" s="12">
        <f>PRODUCT(BA204,1/AA204,100)</f>
        <v>0</v>
      </c>
    </row>
    <row r="205" spans="1:54" ht="28.5" customHeight="1" x14ac:dyDescent="0.25">
      <c r="A205" s="9" t="s">
        <v>46</v>
      </c>
      <c r="B205" s="10" t="s">
        <v>19</v>
      </c>
      <c r="C205" s="10" t="s">
        <v>24</v>
      </c>
      <c r="D205" s="10" t="s">
        <v>162</v>
      </c>
      <c r="E205" s="10" t="s">
        <v>178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 t="s">
        <v>47</v>
      </c>
      <c r="U205" s="10"/>
      <c r="V205" s="11"/>
      <c r="W205" s="11"/>
      <c r="X205" s="11"/>
      <c r="Y205" s="11"/>
      <c r="Z205" s="9" t="s">
        <v>46</v>
      </c>
      <c r="AA205" s="14">
        <v>160000</v>
      </c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>
        <v>70000</v>
      </c>
      <c r="AQ205" s="14"/>
      <c r="AR205" s="14"/>
      <c r="AS205" s="14"/>
      <c r="AT205" s="14"/>
      <c r="AU205" s="14">
        <v>70000</v>
      </c>
      <c r="AV205" s="14"/>
      <c r="AW205" s="14"/>
      <c r="AX205" s="14"/>
      <c r="AY205" s="14"/>
      <c r="AZ205" s="9" t="s">
        <v>46</v>
      </c>
      <c r="BA205" s="14">
        <f>SUM(BA206)</f>
        <v>0</v>
      </c>
      <c r="BB205" s="12">
        <f>PRODUCT(BA205,1/AA205,100)</f>
        <v>0</v>
      </c>
    </row>
    <row r="206" spans="1:54" ht="21.75" customHeight="1" x14ac:dyDescent="0.25">
      <c r="A206" s="9" t="s">
        <v>54</v>
      </c>
      <c r="B206" s="10" t="s">
        <v>19</v>
      </c>
      <c r="C206" s="10" t="s">
        <v>24</v>
      </c>
      <c r="D206" s="10" t="s">
        <v>162</v>
      </c>
      <c r="E206" s="10" t="s">
        <v>178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 t="s">
        <v>304</v>
      </c>
      <c r="U206" s="10"/>
      <c r="V206" s="11" t="s">
        <v>55</v>
      </c>
      <c r="W206" s="11"/>
      <c r="X206" s="11"/>
      <c r="Y206" s="11"/>
      <c r="Z206" s="9" t="s">
        <v>54</v>
      </c>
      <c r="AA206" s="14">
        <v>160000</v>
      </c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>
        <v>70000</v>
      </c>
      <c r="AQ206" s="14"/>
      <c r="AR206" s="14"/>
      <c r="AS206" s="14"/>
      <c r="AT206" s="14"/>
      <c r="AU206" s="14">
        <v>70000</v>
      </c>
      <c r="AV206" s="14"/>
      <c r="AW206" s="14"/>
      <c r="AX206" s="14"/>
      <c r="AY206" s="14"/>
      <c r="AZ206" s="9" t="s">
        <v>54</v>
      </c>
      <c r="BA206" s="14">
        <v>0</v>
      </c>
      <c r="BB206" s="12">
        <f t="shared" si="10"/>
        <v>0</v>
      </c>
    </row>
    <row r="207" spans="1:54" ht="21" customHeight="1" x14ac:dyDescent="0.25">
      <c r="A207" s="5" t="s">
        <v>179</v>
      </c>
      <c r="B207" s="3" t="s">
        <v>19</v>
      </c>
      <c r="C207" s="3" t="s">
        <v>180</v>
      </c>
      <c r="D207" s="3" t="s">
        <v>22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4"/>
      <c r="W207" s="4"/>
      <c r="X207" s="4"/>
      <c r="Y207" s="4"/>
      <c r="Z207" s="5" t="s">
        <v>179</v>
      </c>
      <c r="AA207" s="12">
        <v>15480317.609999999</v>
      </c>
      <c r="AB207" s="12">
        <v>699000</v>
      </c>
      <c r="AC207" s="12">
        <v>4033666</v>
      </c>
      <c r="AD207" s="12"/>
      <c r="AE207" s="12">
        <v>1011859</v>
      </c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>
        <v>7093500</v>
      </c>
      <c r="AQ207" s="12"/>
      <c r="AR207" s="12"/>
      <c r="AS207" s="12"/>
      <c r="AT207" s="12"/>
      <c r="AU207" s="12">
        <v>6756500</v>
      </c>
      <c r="AV207" s="12"/>
      <c r="AW207" s="12"/>
      <c r="AX207" s="12"/>
      <c r="AY207" s="12"/>
      <c r="AZ207" s="5" t="s">
        <v>179</v>
      </c>
      <c r="BA207" s="12">
        <f>SUM(BA208,BA222,BA250)</f>
        <v>2065942.35</v>
      </c>
      <c r="BB207" s="12">
        <f t="shared" si="10"/>
        <v>13.34560699623785</v>
      </c>
    </row>
    <row r="208" spans="1:54" ht="16.7" customHeight="1" x14ac:dyDescent="0.25">
      <c r="A208" s="5" t="s">
        <v>181</v>
      </c>
      <c r="B208" s="3" t="s">
        <v>19</v>
      </c>
      <c r="C208" s="3" t="s">
        <v>180</v>
      </c>
      <c r="D208" s="3" t="s">
        <v>21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4"/>
      <c r="W208" s="4"/>
      <c r="X208" s="4"/>
      <c r="Y208" s="4"/>
      <c r="Z208" s="5" t="s">
        <v>181</v>
      </c>
      <c r="AA208" s="12">
        <v>1100000</v>
      </c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>
        <v>1400000</v>
      </c>
      <c r="AQ208" s="12"/>
      <c r="AR208" s="12"/>
      <c r="AS208" s="12"/>
      <c r="AT208" s="12"/>
      <c r="AU208" s="12">
        <v>1400000</v>
      </c>
      <c r="AV208" s="12"/>
      <c r="AW208" s="12"/>
      <c r="AX208" s="12"/>
      <c r="AY208" s="12"/>
      <c r="AZ208" s="5" t="s">
        <v>181</v>
      </c>
      <c r="BA208" s="12">
        <f>SUM(BA209,BA216)</f>
        <v>244435.9</v>
      </c>
      <c r="BB208" s="12">
        <f t="shared" si="10"/>
        <v>22.221445454545453</v>
      </c>
    </row>
    <row r="209" spans="1:54" ht="41.25" customHeight="1" x14ac:dyDescent="0.25">
      <c r="A209" s="6" t="s">
        <v>121</v>
      </c>
      <c r="B209" s="7" t="s">
        <v>19</v>
      </c>
      <c r="C209" s="7" t="s">
        <v>180</v>
      </c>
      <c r="D209" s="7" t="s">
        <v>21</v>
      </c>
      <c r="E209" s="7" t="s">
        <v>122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8"/>
      <c r="W209" s="8"/>
      <c r="X209" s="8"/>
      <c r="Y209" s="8"/>
      <c r="Z209" s="6" t="s">
        <v>121</v>
      </c>
      <c r="AA209" s="13">
        <v>500000</v>
      </c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>
        <v>800000</v>
      </c>
      <c r="AQ209" s="13"/>
      <c r="AR209" s="13"/>
      <c r="AS209" s="13"/>
      <c r="AT209" s="13"/>
      <c r="AU209" s="13">
        <v>800000</v>
      </c>
      <c r="AV209" s="13"/>
      <c r="AW209" s="13"/>
      <c r="AX209" s="13"/>
      <c r="AY209" s="13"/>
      <c r="AZ209" s="6" t="s">
        <v>121</v>
      </c>
      <c r="BA209" s="14">
        <f t="shared" ref="BA209:BA214" si="11">SUM(BA210)</f>
        <v>0</v>
      </c>
      <c r="BB209" s="12">
        <f t="shared" si="10"/>
        <v>0</v>
      </c>
    </row>
    <row r="210" spans="1:54" ht="58.5" customHeight="1" x14ac:dyDescent="0.25">
      <c r="A210" s="6" t="s">
        <v>163</v>
      </c>
      <c r="B210" s="7" t="s">
        <v>19</v>
      </c>
      <c r="C210" s="7" t="s">
        <v>180</v>
      </c>
      <c r="D210" s="7" t="s">
        <v>21</v>
      </c>
      <c r="E210" s="7" t="s">
        <v>164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8"/>
      <c r="W210" s="8"/>
      <c r="X210" s="8"/>
      <c r="Y210" s="8"/>
      <c r="Z210" s="6" t="s">
        <v>163</v>
      </c>
      <c r="AA210" s="13">
        <v>500000</v>
      </c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>
        <v>800000</v>
      </c>
      <c r="AQ210" s="13"/>
      <c r="AR210" s="13"/>
      <c r="AS210" s="13"/>
      <c r="AT210" s="13"/>
      <c r="AU210" s="13">
        <v>800000</v>
      </c>
      <c r="AV210" s="13"/>
      <c r="AW210" s="13"/>
      <c r="AX210" s="13"/>
      <c r="AY210" s="13"/>
      <c r="AZ210" s="6" t="s">
        <v>163</v>
      </c>
      <c r="BA210" s="14">
        <f t="shared" si="11"/>
        <v>0</v>
      </c>
      <c r="BB210" s="12">
        <f t="shared" si="10"/>
        <v>0</v>
      </c>
    </row>
    <row r="211" spans="1:54" ht="27.75" customHeight="1" x14ac:dyDescent="0.25">
      <c r="A211" s="6" t="s">
        <v>182</v>
      </c>
      <c r="B211" s="7" t="s">
        <v>19</v>
      </c>
      <c r="C211" s="7" t="s">
        <v>180</v>
      </c>
      <c r="D211" s="7" t="s">
        <v>21</v>
      </c>
      <c r="E211" s="7" t="s">
        <v>183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8"/>
      <c r="W211" s="8"/>
      <c r="X211" s="8"/>
      <c r="Y211" s="8"/>
      <c r="Z211" s="6" t="s">
        <v>182</v>
      </c>
      <c r="AA211" s="13">
        <v>500000</v>
      </c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>
        <v>800000</v>
      </c>
      <c r="AQ211" s="13"/>
      <c r="AR211" s="13"/>
      <c r="AS211" s="13"/>
      <c r="AT211" s="13"/>
      <c r="AU211" s="13">
        <v>800000</v>
      </c>
      <c r="AV211" s="13"/>
      <c r="AW211" s="13"/>
      <c r="AX211" s="13"/>
      <c r="AY211" s="13"/>
      <c r="AZ211" s="6" t="s">
        <v>182</v>
      </c>
      <c r="BA211" s="14">
        <f t="shared" si="11"/>
        <v>0</v>
      </c>
      <c r="BB211" s="12">
        <f t="shared" si="10"/>
        <v>0</v>
      </c>
    </row>
    <row r="212" spans="1:54" ht="63" customHeight="1" x14ac:dyDescent="0.25">
      <c r="A212" s="6" t="s">
        <v>184</v>
      </c>
      <c r="B212" s="7" t="s">
        <v>19</v>
      </c>
      <c r="C212" s="7" t="s">
        <v>180</v>
      </c>
      <c r="D212" s="7" t="s">
        <v>21</v>
      </c>
      <c r="E212" s="7" t="s">
        <v>185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8"/>
      <c r="W212" s="8"/>
      <c r="X212" s="8"/>
      <c r="Y212" s="8"/>
      <c r="Z212" s="6" t="s">
        <v>184</v>
      </c>
      <c r="AA212" s="13">
        <v>500000</v>
      </c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>
        <v>800000</v>
      </c>
      <c r="AQ212" s="13"/>
      <c r="AR212" s="13"/>
      <c r="AS212" s="13"/>
      <c r="AT212" s="13"/>
      <c r="AU212" s="13">
        <v>800000</v>
      </c>
      <c r="AV212" s="13"/>
      <c r="AW212" s="13"/>
      <c r="AX212" s="13"/>
      <c r="AY212" s="13"/>
      <c r="AZ212" s="6" t="s">
        <v>184</v>
      </c>
      <c r="BA212" s="14">
        <f t="shared" si="11"/>
        <v>0</v>
      </c>
      <c r="BB212" s="12">
        <f t="shared" ref="BB212:BB275" si="12">PRODUCT(BA212,1/AA212,100)</f>
        <v>0</v>
      </c>
    </row>
    <row r="213" spans="1:54" ht="43.5" customHeight="1" x14ac:dyDescent="0.25">
      <c r="A213" s="9" t="s">
        <v>186</v>
      </c>
      <c r="B213" s="10" t="s">
        <v>19</v>
      </c>
      <c r="C213" s="10" t="s">
        <v>180</v>
      </c>
      <c r="D213" s="10" t="s">
        <v>21</v>
      </c>
      <c r="E213" s="10" t="s">
        <v>185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 t="s">
        <v>187</v>
      </c>
      <c r="U213" s="10"/>
      <c r="V213" s="11"/>
      <c r="W213" s="11"/>
      <c r="X213" s="11"/>
      <c r="Y213" s="11"/>
      <c r="Z213" s="9" t="s">
        <v>186</v>
      </c>
      <c r="AA213" s="14">
        <v>500000</v>
      </c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>
        <v>800000</v>
      </c>
      <c r="AQ213" s="14"/>
      <c r="AR213" s="14"/>
      <c r="AS213" s="14"/>
      <c r="AT213" s="14"/>
      <c r="AU213" s="14">
        <v>800000</v>
      </c>
      <c r="AV213" s="14"/>
      <c r="AW213" s="14"/>
      <c r="AX213" s="14"/>
      <c r="AY213" s="14"/>
      <c r="AZ213" s="9" t="s">
        <v>186</v>
      </c>
      <c r="BA213" s="14">
        <f t="shared" si="11"/>
        <v>0</v>
      </c>
      <c r="BB213" s="12">
        <f t="shared" si="12"/>
        <v>0</v>
      </c>
    </row>
    <row r="214" spans="1:54" ht="43.5" customHeight="1" x14ac:dyDescent="0.25">
      <c r="A214" s="9" t="s">
        <v>188</v>
      </c>
      <c r="B214" s="10" t="s">
        <v>19</v>
      </c>
      <c r="C214" s="10" t="s">
        <v>180</v>
      </c>
      <c r="D214" s="10" t="s">
        <v>21</v>
      </c>
      <c r="E214" s="10" t="s">
        <v>185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 t="s">
        <v>189</v>
      </c>
      <c r="U214" s="10"/>
      <c r="V214" s="11"/>
      <c r="W214" s="11"/>
      <c r="X214" s="11"/>
      <c r="Y214" s="11"/>
      <c r="Z214" s="9" t="s">
        <v>188</v>
      </c>
      <c r="AA214" s="14">
        <v>500000</v>
      </c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>
        <v>800000</v>
      </c>
      <c r="AQ214" s="14"/>
      <c r="AR214" s="14"/>
      <c r="AS214" s="14"/>
      <c r="AT214" s="14"/>
      <c r="AU214" s="14">
        <v>800000</v>
      </c>
      <c r="AV214" s="14"/>
      <c r="AW214" s="14"/>
      <c r="AX214" s="14"/>
      <c r="AY214" s="14"/>
      <c r="AZ214" s="9" t="s">
        <v>188</v>
      </c>
      <c r="BA214" s="14">
        <f t="shared" si="11"/>
        <v>0</v>
      </c>
      <c r="BB214" s="12">
        <f t="shared" si="12"/>
        <v>0</v>
      </c>
    </row>
    <row r="215" spans="1:54" ht="43.5" customHeight="1" x14ac:dyDescent="0.25">
      <c r="A215" s="9" t="s">
        <v>190</v>
      </c>
      <c r="B215" s="10" t="s">
        <v>19</v>
      </c>
      <c r="C215" s="10" t="s">
        <v>180</v>
      </c>
      <c r="D215" s="10" t="s">
        <v>21</v>
      </c>
      <c r="E215" s="10" t="s">
        <v>185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 t="s">
        <v>312</v>
      </c>
      <c r="U215" s="10"/>
      <c r="V215" s="11" t="s">
        <v>191</v>
      </c>
      <c r="W215" s="11"/>
      <c r="X215" s="11"/>
      <c r="Y215" s="11"/>
      <c r="Z215" s="9" t="s">
        <v>190</v>
      </c>
      <c r="AA215" s="14">
        <v>500000</v>
      </c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>
        <v>800000</v>
      </c>
      <c r="AQ215" s="14"/>
      <c r="AR215" s="14"/>
      <c r="AS215" s="14"/>
      <c r="AT215" s="14"/>
      <c r="AU215" s="14">
        <v>800000</v>
      </c>
      <c r="AV215" s="14"/>
      <c r="AW215" s="14"/>
      <c r="AX215" s="14"/>
      <c r="AY215" s="14"/>
      <c r="AZ215" s="9" t="s">
        <v>190</v>
      </c>
      <c r="BA215" s="14">
        <v>0</v>
      </c>
      <c r="BB215" s="12">
        <f t="shared" si="12"/>
        <v>0</v>
      </c>
    </row>
    <row r="216" spans="1:54" ht="27.75" customHeight="1" x14ac:dyDescent="0.25">
      <c r="A216" s="6" t="s">
        <v>66</v>
      </c>
      <c r="B216" s="7" t="s">
        <v>19</v>
      </c>
      <c r="C216" s="7" t="s">
        <v>180</v>
      </c>
      <c r="D216" s="7" t="s">
        <v>21</v>
      </c>
      <c r="E216" s="7" t="s">
        <v>67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8"/>
      <c r="W216" s="8"/>
      <c r="X216" s="8"/>
      <c r="Y216" s="8"/>
      <c r="Z216" s="6" t="s">
        <v>66</v>
      </c>
      <c r="AA216" s="13">
        <v>600000</v>
      </c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>
        <v>600000</v>
      </c>
      <c r="AQ216" s="13"/>
      <c r="AR216" s="13"/>
      <c r="AS216" s="13"/>
      <c r="AT216" s="13"/>
      <c r="AU216" s="13">
        <v>600000</v>
      </c>
      <c r="AV216" s="13"/>
      <c r="AW216" s="13"/>
      <c r="AX216" s="13"/>
      <c r="AY216" s="13"/>
      <c r="AZ216" s="6" t="s">
        <v>66</v>
      </c>
      <c r="BA216" s="14">
        <f>SUM(BA217)</f>
        <v>244435.9</v>
      </c>
      <c r="BB216" s="12">
        <f t="shared" si="12"/>
        <v>40.739316666666667</v>
      </c>
    </row>
    <row r="217" spans="1:54" ht="21" customHeight="1" x14ac:dyDescent="0.25">
      <c r="A217" s="6" t="s">
        <v>68</v>
      </c>
      <c r="B217" s="7" t="s">
        <v>19</v>
      </c>
      <c r="C217" s="7" t="s">
        <v>180</v>
      </c>
      <c r="D217" s="7" t="s">
        <v>21</v>
      </c>
      <c r="E217" s="7" t="s">
        <v>69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8"/>
      <c r="W217" s="8"/>
      <c r="X217" s="8"/>
      <c r="Y217" s="8"/>
      <c r="Z217" s="6" t="s">
        <v>68</v>
      </c>
      <c r="AA217" s="13">
        <v>600000</v>
      </c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>
        <v>600000</v>
      </c>
      <c r="AQ217" s="13"/>
      <c r="AR217" s="13"/>
      <c r="AS217" s="13"/>
      <c r="AT217" s="13"/>
      <c r="AU217" s="13">
        <v>600000</v>
      </c>
      <c r="AV217" s="13"/>
      <c r="AW217" s="13"/>
      <c r="AX217" s="13"/>
      <c r="AY217" s="13"/>
      <c r="AZ217" s="6" t="s">
        <v>68</v>
      </c>
      <c r="BA217" s="14">
        <f>SUM(BA218)</f>
        <v>244435.9</v>
      </c>
      <c r="BB217" s="12">
        <f t="shared" si="12"/>
        <v>40.739316666666667</v>
      </c>
    </row>
    <row r="218" spans="1:54" ht="54" customHeight="1" x14ac:dyDescent="0.25">
      <c r="A218" s="6" t="s">
        <v>192</v>
      </c>
      <c r="B218" s="7" t="s">
        <v>19</v>
      </c>
      <c r="C218" s="7" t="s">
        <v>180</v>
      </c>
      <c r="D218" s="7" t="s">
        <v>21</v>
      </c>
      <c r="E218" s="7" t="s">
        <v>193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8"/>
      <c r="W218" s="8"/>
      <c r="X218" s="8"/>
      <c r="Y218" s="8"/>
      <c r="Z218" s="6" t="s">
        <v>192</v>
      </c>
      <c r="AA218" s="13">
        <v>600000</v>
      </c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>
        <v>600000</v>
      </c>
      <c r="AQ218" s="13"/>
      <c r="AR218" s="13"/>
      <c r="AS218" s="13"/>
      <c r="AT218" s="13"/>
      <c r="AU218" s="13">
        <v>600000</v>
      </c>
      <c r="AV218" s="13"/>
      <c r="AW218" s="13"/>
      <c r="AX218" s="13"/>
      <c r="AY218" s="13"/>
      <c r="AZ218" s="6" t="s">
        <v>192</v>
      </c>
      <c r="BA218" s="14">
        <f>SUM(BA219)</f>
        <v>244435.9</v>
      </c>
      <c r="BB218" s="12">
        <f t="shared" si="12"/>
        <v>40.739316666666667</v>
      </c>
    </row>
    <row r="219" spans="1:54" ht="41.25" customHeight="1" x14ac:dyDescent="0.25">
      <c r="A219" s="9" t="s">
        <v>44</v>
      </c>
      <c r="B219" s="10" t="s">
        <v>19</v>
      </c>
      <c r="C219" s="10" t="s">
        <v>180</v>
      </c>
      <c r="D219" s="10" t="s">
        <v>21</v>
      </c>
      <c r="E219" s="10" t="s">
        <v>193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 t="s">
        <v>45</v>
      </c>
      <c r="U219" s="10"/>
      <c r="V219" s="11"/>
      <c r="W219" s="11"/>
      <c r="X219" s="11"/>
      <c r="Y219" s="11"/>
      <c r="Z219" s="9" t="s">
        <v>44</v>
      </c>
      <c r="AA219" s="14">
        <v>600000</v>
      </c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>
        <v>600000</v>
      </c>
      <c r="AQ219" s="14"/>
      <c r="AR219" s="14"/>
      <c r="AS219" s="14"/>
      <c r="AT219" s="14"/>
      <c r="AU219" s="14">
        <v>600000</v>
      </c>
      <c r="AV219" s="14"/>
      <c r="AW219" s="14"/>
      <c r="AX219" s="14"/>
      <c r="AY219" s="14"/>
      <c r="AZ219" s="9" t="s">
        <v>44</v>
      </c>
      <c r="BA219" s="14">
        <f>SUM(BA220)</f>
        <v>244435.9</v>
      </c>
      <c r="BB219" s="12">
        <f t="shared" si="12"/>
        <v>40.739316666666667</v>
      </c>
    </row>
    <row r="220" spans="1:54" ht="39" customHeight="1" x14ac:dyDescent="0.25">
      <c r="A220" s="9" t="s">
        <v>46</v>
      </c>
      <c r="B220" s="10" t="s">
        <v>19</v>
      </c>
      <c r="C220" s="10" t="s">
        <v>180</v>
      </c>
      <c r="D220" s="10" t="s">
        <v>21</v>
      </c>
      <c r="E220" s="10" t="s">
        <v>193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 t="s">
        <v>47</v>
      </c>
      <c r="U220" s="10"/>
      <c r="V220" s="11"/>
      <c r="W220" s="11"/>
      <c r="X220" s="11"/>
      <c r="Y220" s="11"/>
      <c r="Z220" s="9" t="s">
        <v>46</v>
      </c>
      <c r="AA220" s="14">
        <v>600000</v>
      </c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>
        <v>600000</v>
      </c>
      <c r="AQ220" s="14"/>
      <c r="AR220" s="14"/>
      <c r="AS220" s="14"/>
      <c r="AT220" s="14"/>
      <c r="AU220" s="14">
        <v>600000</v>
      </c>
      <c r="AV220" s="14"/>
      <c r="AW220" s="14"/>
      <c r="AX220" s="14"/>
      <c r="AY220" s="14"/>
      <c r="AZ220" s="9" t="s">
        <v>46</v>
      </c>
      <c r="BA220" s="14">
        <f>SUM(BA221)</f>
        <v>244435.9</v>
      </c>
      <c r="BB220" s="12">
        <f t="shared" si="12"/>
        <v>40.739316666666667</v>
      </c>
    </row>
    <row r="221" spans="1:54" ht="19.5" customHeight="1" x14ac:dyDescent="0.25">
      <c r="A221" s="9" t="s">
        <v>52</v>
      </c>
      <c r="B221" s="10" t="s">
        <v>19</v>
      </c>
      <c r="C221" s="10" t="s">
        <v>180</v>
      </c>
      <c r="D221" s="10" t="s">
        <v>21</v>
      </c>
      <c r="E221" s="10" t="s">
        <v>193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 t="s">
        <v>304</v>
      </c>
      <c r="U221" s="10"/>
      <c r="V221" s="11" t="s">
        <v>53</v>
      </c>
      <c r="W221" s="11"/>
      <c r="X221" s="11"/>
      <c r="Y221" s="11"/>
      <c r="Z221" s="9" t="s">
        <v>52</v>
      </c>
      <c r="AA221" s="14">
        <v>600000</v>
      </c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>
        <v>600000</v>
      </c>
      <c r="AQ221" s="14"/>
      <c r="AR221" s="14"/>
      <c r="AS221" s="14"/>
      <c r="AT221" s="14"/>
      <c r="AU221" s="14">
        <v>600000</v>
      </c>
      <c r="AV221" s="14"/>
      <c r="AW221" s="14"/>
      <c r="AX221" s="14"/>
      <c r="AY221" s="14"/>
      <c r="AZ221" s="9" t="s">
        <v>52</v>
      </c>
      <c r="BA221" s="14">
        <v>244435.9</v>
      </c>
      <c r="BB221" s="12">
        <f t="shared" si="12"/>
        <v>40.739316666666667</v>
      </c>
    </row>
    <row r="222" spans="1:54" ht="16.7" customHeight="1" x14ac:dyDescent="0.25">
      <c r="A222" s="5" t="s">
        <v>194</v>
      </c>
      <c r="B222" s="3" t="s">
        <v>19</v>
      </c>
      <c r="C222" s="3" t="s">
        <v>180</v>
      </c>
      <c r="D222" s="3" t="s">
        <v>113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4"/>
      <c r="W222" s="4"/>
      <c r="X222" s="4"/>
      <c r="Y222" s="4"/>
      <c r="Z222" s="5" t="s">
        <v>194</v>
      </c>
      <c r="AA222" s="12">
        <v>2023630</v>
      </c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>
        <v>400000</v>
      </c>
      <c r="AQ222" s="12"/>
      <c r="AR222" s="12"/>
      <c r="AS222" s="12"/>
      <c r="AT222" s="12"/>
      <c r="AU222" s="12">
        <v>400000</v>
      </c>
      <c r="AV222" s="12"/>
      <c r="AW222" s="12"/>
      <c r="AX222" s="12"/>
      <c r="AY222" s="12"/>
      <c r="AZ222" s="5" t="s">
        <v>194</v>
      </c>
      <c r="BA222" s="18">
        <f>SUM(BA223)</f>
        <v>0</v>
      </c>
      <c r="BB222" s="12">
        <f t="shared" si="12"/>
        <v>0</v>
      </c>
    </row>
    <row r="223" spans="1:54" ht="42" customHeight="1" x14ac:dyDescent="0.25">
      <c r="A223" s="6" t="s">
        <v>121</v>
      </c>
      <c r="B223" s="7" t="s">
        <v>19</v>
      </c>
      <c r="C223" s="7" t="s">
        <v>180</v>
      </c>
      <c r="D223" s="7" t="s">
        <v>113</v>
      </c>
      <c r="E223" s="7" t="s">
        <v>122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8"/>
      <c r="W223" s="8"/>
      <c r="X223" s="8"/>
      <c r="Y223" s="8"/>
      <c r="Z223" s="6" t="s">
        <v>121</v>
      </c>
      <c r="AA223" s="13">
        <v>2023630</v>
      </c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>
        <v>400000</v>
      </c>
      <c r="AQ223" s="13"/>
      <c r="AR223" s="13"/>
      <c r="AS223" s="13"/>
      <c r="AT223" s="13"/>
      <c r="AU223" s="13">
        <v>400000</v>
      </c>
      <c r="AV223" s="13"/>
      <c r="AW223" s="13"/>
      <c r="AX223" s="13"/>
      <c r="AY223" s="13"/>
      <c r="AZ223" s="6" t="s">
        <v>121</v>
      </c>
      <c r="BA223" s="13">
        <f>SUM(BA224)</f>
        <v>0</v>
      </c>
      <c r="BB223" s="12">
        <f t="shared" si="12"/>
        <v>0</v>
      </c>
    </row>
    <row r="224" spans="1:54" ht="58.5" customHeight="1" x14ac:dyDescent="0.25">
      <c r="A224" s="6" t="s">
        <v>163</v>
      </c>
      <c r="B224" s="7" t="s">
        <v>19</v>
      </c>
      <c r="C224" s="7" t="s">
        <v>180</v>
      </c>
      <c r="D224" s="7" t="s">
        <v>113</v>
      </c>
      <c r="E224" s="7" t="s">
        <v>164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8"/>
      <c r="W224" s="8"/>
      <c r="X224" s="8"/>
      <c r="Y224" s="8"/>
      <c r="Z224" s="6" t="s">
        <v>163</v>
      </c>
      <c r="AA224" s="13">
        <v>2023630</v>
      </c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>
        <v>400000</v>
      </c>
      <c r="AQ224" s="13"/>
      <c r="AR224" s="13"/>
      <c r="AS224" s="13"/>
      <c r="AT224" s="13"/>
      <c r="AU224" s="13">
        <v>400000</v>
      </c>
      <c r="AV224" s="13"/>
      <c r="AW224" s="13"/>
      <c r="AX224" s="13"/>
      <c r="AY224" s="13"/>
      <c r="AZ224" s="6" t="s">
        <v>163</v>
      </c>
      <c r="BA224" s="13">
        <f>SUM(BA225)</f>
        <v>0</v>
      </c>
      <c r="BB224" s="12">
        <f t="shared" si="12"/>
        <v>0</v>
      </c>
    </row>
    <row r="225" spans="1:54" ht="27.75" customHeight="1" x14ac:dyDescent="0.25">
      <c r="A225" s="6" t="s">
        <v>195</v>
      </c>
      <c r="B225" s="7" t="s">
        <v>19</v>
      </c>
      <c r="C225" s="7" t="s">
        <v>180</v>
      </c>
      <c r="D225" s="7" t="s">
        <v>113</v>
      </c>
      <c r="E225" s="7" t="s">
        <v>196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8"/>
      <c r="W225" s="8"/>
      <c r="X225" s="8"/>
      <c r="Y225" s="8"/>
      <c r="Z225" s="6" t="s">
        <v>195</v>
      </c>
      <c r="AA225" s="13">
        <v>2023630</v>
      </c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>
        <v>400000</v>
      </c>
      <c r="AQ225" s="13"/>
      <c r="AR225" s="13"/>
      <c r="AS225" s="13"/>
      <c r="AT225" s="13"/>
      <c r="AU225" s="13">
        <v>400000</v>
      </c>
      <c r="AV225" s="13"/>
      <c r="AW225" s="13"/>
      <c r="AX225" s="13"/>
      <c r="AY225" s="13"/>
      <c r="AZ225" s="6" t="s">
        <v>195</v>
      </c>
      <c r="BA225" s="13">
        <f>SUM(BA226,BA230,BA234,BA238,BA242,BA246)</f>
        <v>0</v>
      </c>
      <c r="BB225" s="12">
        <f t="shared" si="12"/>
        <v>0</v>
      </c>
    </row>
    <row r="226" spans="1:54" ht="25.5" customHeight="1" x14ac:dyDescent="0.25">
      <c r="A226" s="6" t="s">
        <v>197</v>
      </c>
      <c r="B226" s="7" t="s">
        <v>19</v>
      </c>
      <c r="C226" s="7" t="s">
        <v>180</v>
      </c>
      <c r="D226" s="7" t="s">
        <v>113</v>
      </c>
      <c r="E226" s="7" t="s">
        <v>198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8"/>
      <c r="W226" s="8"/>
      <c r="X226" s="8"/>
      <c r="Y226" s="8"/>
      <c r="Z226" s="6" t="s">
        <v>197</v>
      </c>
      <c r="AA226" s="13">
        <v>100000</v>
      </c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>
        <v>100000</v>
      </c>
      <c r="AQ226" s="13"/>
      <c r="AR226" s="13"/>
      <c r="AS226" s="13"/>
      <c r="AT226" s="13"/>
      <c r="AU226" s="13">
        <v>100000</v>
      </c>
      <c r="AV226" s="13"/>
      <c r="AW226" s="13"/>
      <c r="AX226" s="13"/>
      <c r="AY226" s="13"/>
      <c r="AZ226" s="6" t="s">
        <v>197</v>
      </c>
      <c r="BA226" s="14">
        <f>SUM(BA227)</f>
        <v>0</v>
      </c>
      <c r="BB226" s="12">
        <f t="shared" si="12"/>
        <v>0</v>
      </c>
    </row>
    <row r="227" spans="1:54" ht="31.5" customHeight="1" x14ac:dyDescent="0.25">
      <c r="A227" s="9" t="s">
        <v>44</v>
      </c>
      <c r="B227" s="10" t="s">
        <v>19</v>
      </c>
      <c r="C227" s="10" t="s">
        <v>180</v>
      </c>
      <c r="D227" s="10" t="s">
        <v>113</v>
      </c>
      <c r="E227" s="10" t="s">
        <v>198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 t="s">
        <v>45</v>
      </c>
      <c r="U227" s="10"/>
      <c r="V227" s="11"/>
      <c r="W227" s="11"/>
      <c r="X227" s="11"/>
      <c r="Y227" s="11"/>
      <c r="Z227" s="9" t="s">
        <v>44</v>
      </c>
      <c r="AA227" s="14">
        <v>100000</v>
      </c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>
        <v>100000</v>
      </c>
      <c r="AQ227" s="14"/>
      <c r="AR227" s="14"/>
      <c r="AS227" s="14"/>
      <c r="AT227" s="14"/>
      <c r="AU227" s="14">
        <v>100000</v>
      </c>
      <c r="AV227" s="14"/>
      <c r="AW227" s="14"/>
      <c r="AX227" s="14"/>
      <c r="AY227" s="14"/>
      <c r="AZ227" s="9" t="s">
        <v>44</v>
      </c>
      <c r="BA227" s="14">
        <f>SUM(BA228)</f>
        <v>0</v>
      </c>
      <c r="BB227" s="12">
        <f t="shared" si="12"/>
        <v>0</v>
      </c>
    </row>
    <row r="228" spans="1:54" ht="31.5" customHeight="1" x14ac:dyDescent="0.25">
      <c r="A228" s="9" t="s">
        <v>46</v>
      </c>
      <c r="B228" s="10" t="s">
        <v>19</v>
      </c>
      <c r="C228" s="10" t="s">
        <v>180</v>
      </c>
      <c r="D228" s="10" t="s">
        <v>113</v>
      </c>
      <c r="E228" s="10" t="s">
        <v>198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 t="s">
        <v>47</v>
      </c>
      <c r="U228" s="10"/>
      <c r="V228" s="11"/>
      <c r="W228" s="11"/>
      <c r="X228" s="11"/>
      <c r="Y228" s="11"/>
      <c r="Z228" s="9" t="s">
        <v>46</v>
      </c>
      <c r="AA228" s="14">
        <v>100000</v>
      </c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>
        <v>100000</v>
      </c>
      <c r="AQ228" s="14"/>
      <c r="AR228" s="14"/>
      <c r="AS228" s="14"/>
      <c r="AT228" s="14"/>
      <c r="AU228" s="14">
        <v>100000</v>
      </c>
      <c r="AV228" s="14"/>
      <c r="AW228" s="14"/>
      <c r="AX228" s="14"/>
      <c r="AY228" s="14"/>
      <c r="AZ228" s="9" t="s">
        <v>46</v>
      </c>
      <c r="BA228" s="14">
        <f>SUM(BA229)</f>
        <v>0</v>
      </c>
      <c r="BB228" s="12">
        <f t="shared" si="12"/>
        <v>0</v>
      </c>
    </row>
    <row r="229" spans="1:54" ht="18" customHeight="1" x14ac:dyDescent="0.25">
      <c r="A229" s="9" t="s">
        <v>54</v>
      </c>
      <c r="B229" s="10" t="s">
        <v>19</v>
      </c>
      <c r="C229" s="10" t="s">
        <v>180</v>
      </c>
      <c r="D229" s="10" t="s">
        <v>113</v>
      </c>
      <c r="E229" s="10" t="s">
        <v>198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 t="s">
        <v>304</v>
      </c>
      <c r="U229" s="10"/>
      <c r="V229" s="11" t="s">
        <v>55</v>
      </c>
      <c r="W229" s="11"/>
      <c r="X229" s="11"/>
      <c r="Y229" s="11"/>
      <c r="Z229" s="9" t="s">
        <v>54</v>
      </c>
      <c r="AA229" s="14">
        <v>100000</v>
      </c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>
        <v>100000</v>
      </c>
      <c r="AQ229" s="14"/>
      <c r="AR229" s="14"/>
      <c r="AS229" s="14"/>
      <c r="AT229" s="14"/>
      <c r="AU229" s="14">
        <v>100000</v>
      </c>
      <c r="AV229" s="14"/>
      <c r="AW229" s="14"/>
      <c r="AX229" s="14"/>
      <c r="AY229" s="14"/>
      <c r="AZ229" s="9" t="s">
        <v>54</v>
      </c>
      <c r="BA229" s="14">
        <v>0</v>
      </c>
      <c r="BB229" s="12">
        <f t="shared" si="12"/>
        <v>0</v>
      </c>
    </row>
    <row r="230" spans="1:54" ht="27" customHeight="1" x14ac:dyDescent="0.25">
      <c r="A230" s="6" t="s">
        <v>199</v>
      </c>
      <c r="B230" s="7" t="s">
        <v>19</v>
      </c>
      <c r="C230" s="7" t="s">
        <v>180</v>
      </c>
      <c r="D230" s="7" t="s">
        <v>113</v>
      </c>
      <c r="E230" s="7" t="s">
        <v>200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8"/>
      <c r="W230" s="8"/>
      <c r="X230" s="8"/>
      <c r="Y230" s="8"/>
      <c r="Z230" s="6" t="s">
        <v>199</v>
      </c>
      <c r="AA230" s="13">
        <v>608630</v>
      </c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6" t="s">
        <v>199</v>
      </c>
      <c r="BA230" s="14">
        <f>SUM(BA231)</f>
        <v>0</v>
      </c>
      <c r="BB230" s="12">
        <f t="shared" si="12"/>
        <v>0</v>
      </c>
    </row>
    <row r="231" spans="1:54" ht="38.25" customHeight="1" x14ac:dyDescent="0.25">
      <c r="A231" s="9" t="s">
        <v>44</v>
      </c>
      <c r="B231" s="10" t="s">
        <v>19</v>
      </c>
      <c r="C231" s="10" t="s">
        <v>180</v>
      </c>
      <c r="D231" s="10" t="s">
        <v>113</v>
      </c>
      <c r="E231" s="10" t="s">
        <v>200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 t="s">
        <v>45</v>
      </c>
      <c r="U231" s="10"/>
      <c r="V231" s="11"/>
      <c r="W231" s="11"/>
      <c r="X231" s="11"/>
      <c r="Y231" s="11"/>
      <c r="Z231" s="9" t="s">
        <v>44</v>
      </c>
      <c r="AA231" s="14">
        <v>608630</v>
      </c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9" t="s">
        <v>44</v>
      </c>
      <c r="BA231" s="14">
        <f>SUM(BA232)</f>
        <v>0</v>
      </c>
      <c r="BB231" s="12">
        <f t="shared" si="12"/>
        <v>0</v>
      </c>
    </row>
    <row r="232" spans="1:54" ht="39" customHeight="1" x14ac:dyDescent="0.25">
      <c r="A232" s="9" t="s">
        <v>46</v>
      </c>
      <c r="B232" s="10" t="s">
        <v>19</v>
      </c>
      <c r="C232" s="10" t="s">
        <v>180</v>
      </c>
      <c r="D232" s="10" t="s">
        <v>113</v>
      </c>
      <c r="E232" s="10" t="s">
        <v>200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 t="s">
        <v>47</v>
      </c>
      <c r="U232" s="10"/>
      <c r="V232" s="11"/>
      <c r="W232" s="11"/>
      <c r="X232" s="11"/>
      <c r="Y232" s="11"/>
      <c r="Z232" s="9" t="s">
        <v>46</v>
      </c>
      <c r="AA232" s="14">
        <v>608630</v>
      </c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9" t="s">
        <v>46</v>
      </c>
      <c r="BA232" s="14">
        <f>SUM(BA233)</f>
        <v>0</v>
      </c>
      <c r="BB232" s="12">
        <f t="shared" si="12"/>
        <v>0</v>
      </c>
    </row>
    <row r="233" spans="1:54" ht="19.5" customHeight="1" x14ac:dyDescent="0.25">
      <c r="A233" s="9" t="s">
        <v>52</v>
      </c>
      <c r="B233" s="10" t="s">
        <v>19</v>
      </c>
      <c r="C233" s="10" t="s">
        <v>180</v>
      </c>
      <c r="D233" s="10" t="s">
        <v>113</v>
      </c>
      <c r="E233" s="10" t="s">
        <v>200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 t="s">
        <v>304</v>
      </c>
      <c r="U233" s="10"/>
      <c r="V233" s="11" t="s">
        <v>53</v>
      </c>
      <c r="W233" s="11"/>
      <c r="X233" s="11"/>
      <c r="Y233" s="11"/>
      <c r="Z233" s="9" t="s">
        <v>52</v>
      </c>
      <c r="AA233" s="14">
        <v>608630</v>
      </c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9" t="s">
        <v>52</v>
      </c>
      <c r="BA233" s="14">
        <v>0</v>
      </c>
      <c r="BB233" s="12">
        <f t="shared" si="12"/>
        <v>0</v>
      </c>
    </row>
    <row r="234" spans="1:54" ht="43.5" customHeight="1" x14ac:dyDescent="0.25">
      <c r="A234" s="6" t="s">
        <v>201</v>
      </c>
      <c r="B234" s="7" t="s">
        <v>19</v>
      </c>
      <c r="C234" s="7" t="s">
        <v>180</v>
      </c>
      <c r="D234" s="7" t="s">
        <v>113</v>
      </c>
      <c r="E234" s="7" t="s">
        <v>202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8"/>
      <c r="W234" s="8"/>
      <c r="X234" s="8"/>
      <c r="Y234" s="8"/>
      <c r="Z234" s="6" t="s">
        <v>201</v>
      </c>
      <c r="AA234" s="13">
        <v>300000</v>
      </c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6" t="s">
        <v>201</v>
      </c>
      <c r="BA234" s="14">
        <f>SUM(BA235)</f>
        <v>0</v>
      </c>
      <c r="BB234" s="12">
        <f t="shared" si="12"/>
        <v>0</v>
      </c>
    </row>
    <row r="235" spans="1:54" ht="38.25" customHeight="1" x14ac:dyDescent="0.25">
      <c r="A235" s="9" t="s">
        <v>44</v>
      </c>
      <c r="B235" s="10" t="s">
        <v>19</v>
      </c>
      <c r="C235" s="10" t="s">
        <v>180</v>
      </c>
      <c r="D235" s="10" t="s">
        <v>113</v>
      </c>
      <c r="E235" s="10" t="s">
        <v>202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 t="s">
        <v>45</v>
      </c>
      <c r="U235" s="10"/>
      <c r="V235" s="11"/>
      <c r="W235" s="11"/>
      <c r="X235" s="11"/>
      <c r="Y235" s="11"/>
      <c r="Z235" s="9" t="s">
        <v>44</v>
      </c>
      <c r="AA235" s="14">
        <v>300000</v>
      </c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9" t="s">
        <v>44</v>
      </c>
      <c r="BA235" s="14">
        <f>SUM(BA236)</f>
        <v>0</v>
      </c>
      <c r="BB235" s="12">
        <f t="shared" si="12"/>
        <v>0</v>
      </c>
    </row>
    <row r="236" spans="1:54" ht="39.75" customHeight="1" x14ac:dyDescent="0.25">
      <c r="A236" s="9" t="s">
        <v>46</v>
      </c>
      <c r="B236" s="10" t="s">
        <v>19</v>
      </c>
      <c r="C236" s="10" t="s">
        <v>180</v>
      </c>
      <c r="D236" s="10" t="s">
        <v>113</v>
      </c>
      <c r="E236" s="10" t="s">
        <v>202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 t="s">
        <v>47</v>
      </c>
      <c r="U236" s="10"/>
      <c r="V236" s="11"/>
      <c r="W236" s="11"/>
      <c r="X236" s="11"/>
      <c r="Y236" s="11"/>
      <c r="Z236" s="9" t="s">
        <v>46</v>
      </c>
      <c r="AA236" s="14">
        <v>300000</v>
      </c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9" t="s">
        <v>46</v>
      </c>
      <c r="BA236" s="14">
        <f>SUM(BA237)</f>
        <v>0</v>
      </c>
      <c r="BB236" s="12">
        <f t="shared" si="12"/>
        <v>0</v>
      </c>
    </row>
    <row r="237" spans="1:54" ht="21" customHeight="1" x14ac:dyDescent="0.25">
      <c r="A237" s="9" t="s">
        <v>52</v>
      </c>
      <c r="B237" s="10" t="s">
        <v>19</v>
      </c>
      <c r="C237" s="10" t="s">
        <v>180</v>
      </c>
      <c r="D237" s="10" t="s">
        <v>113</v>
      </c>
      <c r="E237" s="10" t="s">
        <v>202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 t="s">
        <v>304</v>
      </c>
      <c r="U237" s="10"/>
      <c r="V237" s="11" t="s">
        <v>53</v>
      </c>
      <c r="W237" s="11"/>
      <c r="X237" s="11"/>
      <c r="Y237" s="11"/>
      <c r="Z237" s="9" t="s">
        <v>52</v>
      </c>
      <c r="AA237" s="14">
        <v>300000</v>
      </c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9" t="s">
        <v>52</v>
      </c>
      <c r="BA237" s="14">
        <v>0</v>
      </c>
      <c r="BB237" s="12">
        <f t="shared" si="12"/>
        <v>0</v>
      </c>
    </row>
    <row r="238" spans="1:54" ht="42" customHeight="1" x14ac:dyDescent="0.25">
      <c r="A238" s="6" t="s">
        <v>203</v>
      </c>
      <c r="B238" s="7" t="s">
        <v>19</v>
      </c>
      <c r="C238" s="7" t="s">
        <v>180</v>
      </c>
      <c r="D238" s="7" t="s">
        <v>113</v>
      </c>
      <c r="E238" s="7" t="s">
        <v>204</v>
      </c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8"/>
      <c r="W238" s="8"/>
      <c r="X238" s="8"/>
      <c r="Y238" s="8"/>
      <c r="Z238" s="6" t="s">
        <v>203</v>
      </c>
      <c r="AA238" s="13">
        <v>350000</v>
      </c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>
        <v>300000</v>
      </c>
      <c r="AQ238" s="13"/>
      <c r="AR238" s="13"/>
      <c r="AS238" s="13"/>
      <c r="AT238" s="13"/>
      <c r="AU238" s="13">
        <v>300000</v>
      </c>
      <c r="AV238" s="13"/>
      <c r="AW238" s="13"/>
      <c r="AX238" s="13"/>
      <c r="AY238" s="13"/>
      <c r="AZ238" s="6" t="s">
        <v>203</v>
      </c>
      <c r="BA238" s="14">
        <f>SUM(BA239)</f>
        <v>0</v>
      </c>
      <c r="BB238" s="12">
        <f t="shared" si="12"/>
        <v>0</v>
      </c>
    </row>
    <row r="239" spans="1:54" ht="32.25" customHeight="1" x14ac:dyDescent="0.25">
      <c r="A239" s="9" t="s">
        <v>44</v>
      </c>
      <c r="B239" s="10" t="s">
        <v>19</v>
      </c>
      <c r="C239" s="10" t="s">
        <v>180</v>
      </c>
      <c r="D239" s="10" t="s">
        <v>113</v>
      </c>
      <c r="E239" s="10" t="s">
        <v>204</v>
      </c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 t="s">
        <v>45</v>
      </c>
      <c r="U239" s="10"/>
      <c r="V239" s="11"/>
      <c r="W239" s="11"/>
      <c r="X239" s="11"/>
      <c r="Y239" s="11"/>
      <c r="Z239" s="9" t="s">
        <v>44</v>
      </c>
      <c r="AA239" s="14">
        <v>350000</v>
      </c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>
        <v>300000</v>
      </c>
      <c r="AQ239" s="14"/>
      <c r="AR239" s="14"/>
      <c r="AS239" s="14"/>
      <c r="AT239" s="14"/>
      <c r="AU239" s="14">
        <v>300000</v>
      </c>
      <c r="AV239" s="14"/>
      <c r="AW239" s="14"/>
      <c r="AX239" s="14"/>
      <c r="AY239" s="14"/>
      <c r="AZ239" s="9" t="s">
        <v>44</v>
      </c>
      <c r="BA239" s="14">
        <f>SUM(BA240)</f>
        <v>0</v>
      </c>
      <c r="BB239" s="12">
        <f t="shared" si="12"/>
        <v>0</v>
      </c>
    </row>
    <row r="240" spans="1:54" ht="31.5" customHeight="1" x14ac:dyDescent="0.25">
      <c r="A240" s="9" t="s">
        <v>46</v>
      </c>
      <c r="B240" s="10" t="s">
        <v>19</v>
      </c>
      <c r="C240" s="10" t="s">
        <v>180</v>
      </c>
      <c r="D240" s="10" t="s">
        <v>113</v>
      </c>
      <c r="E240" s="10" t="s">
        <v>204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 t="s">
        <v>47</v>
      </c>
      <c r="U240" s="10"/>
      <c r="V240" s="11"/>
      <c r="W240" s="11"/>
      <c r="X240" s="11"/>
      <c r="Y240" s="11"/>
      <c r="Z240" s="9" t="s">
        <v>46</v>
      </c>
      <c r="AA240" s="14">
        <v>350000</v>
      </c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>
        <v>300000</v>
      </c>
      <c r="AQ240" s="14"/>
      <c r="AR240" s="14"/>
      <c r="AS240" s="14"/>
      <c r="AT240" s="14"/>
      <c r="AU240" s="14">
        <v>300000</v>
      </c>
      <c r="AV240" s="14"/>
      <c r="AW240" s="14"/>
      <c r="AX240" s="14"/>
      <c r="AY240" s="14"/>
      <c r="AZ240" s="9" t="s">
        <v>46</v>
      </c>
      <c r="BA240" s="14">
        <f>SUM(BA241)</f>
        <v>0</v>
      </c>
      <c r="BB240" s="12">
        <f t="shared" si="12"/>
        <v>0</v>
      </c>
    </row>
    <row r="241" spans="1:54" ht="19.5" customHeight="1" x14ac:dyDescent="0.25">
      <c r="A241" s="9" t="s">
        <v>58</v>
      </c>
      <c r="B241" s="10" t="s">
        <v>19</v>
      </c>
      <c r="C241" s="10" t="s">
        <v>180</v>
      </c>
      <c r="D241" s="10" t="s">
        <v>113</v>
      </c>
      <c r="E241" s="10" t="s">
        <v>204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 t="s">
        <v>304</v>
      </c>
      <c r="U241" s="10"/>
      <c r="V241" s="11" t="s">
        <v>59</v>
      </c>
      <c r="W241" s="11"/>
      <c r="X241" s="11"/>
      <c r="Y241" s="11"/>
      <c r="Z241" s="9" t="s">
        <v>58</v>
      </c>
      <c r="AA241" s="14">
        <v>350000</v>
      </c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>
        <v>300000</v>
      </c>
      <c r="AQ241" s="14"/>
      <c r="AR241" s="14"/>
      <c r="AS241" s="14"/>
      <c r="AT241" s="14"/>
      <c r="AU241" s="14">
        <v>300000</v>
      </c>
      <c r="AV241" s="14"/>
      <c r="AW241" s="14"/>
      <c r="AX241" s="14"/>
      <c r="AY241" s="14"/>
      <c r="AZ241" s="9" t="s">
        <v>58</v>
      </c>
      <c r="BA241" s="14">
        <v>0</v>
      </c>
      <c r="BB241" s="12">
        <f t="shared" si="12"/>
        <v>0</v>
      </c>
    </row>
    <row r="242" spans="1:54" ht="57" customHeight="1" x14ac:dyDescent="0.25">
      <c r="A242" s="6" t="s">
        <v>205</v>
      </c>
      <c r="B242" s="7" t="s">
        <v>19</v>
      </c>
      <c r="C242" s="7" t="s">
        <v>180</v>
      </c>
      <c r="D242" s="7" t="s">
        <v>113</v>
      </c>
      <c r="E242" s="7" t="s">
        <v>206</v>
      </c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8"/>
      <c r="W242" s="8"/>
      <c r="X242" s="8"/>
      <c r="Y242" s="8"/>
      <c r="Z242" s="6" t="s">
        <v>205</v>
      </c>
      <c r="AA242" s="13">
        <v>145000</v>
      </c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6" t="s">
        <v>205</v>
      </c>
      <c r="BA242" s="14">
        <f>SUM(BA243)</f>
        <v>0</v>
      </c>
      <c r="BB242" s="12">
        <f t="shared" si="12"/>
        <v>0</v>
      </c>
    </row>
    <row r="243" spans="1:54" ht="32.25" customHeight="1" x14ac:dyDescent="0.25">
      <c r="A243" s="9" t="s">
        <v>44</v>
      </c>
      <c r="B243" s="10" t="s">
        <v>19</v>
      </c>
      <c r="C243" s="10" t="s">
        <v>180</v>
      </c>
      <c r="D243" s="10" t="s">
        <v>113</v>
      </c>
      <c r="E243" s="10" t="s">
        <v>206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 t="s">
        <v>45</v>
      </c>
      <c r="U243" s="10"/>
      <c r="V243" s="11"/>
      <c r="W243" s="11"/>
      <c r="X243" s="11"/>
      <c r="Y243" s="11"/>
      <c r="Z243" s="9" t="s">
        <v>44</v>
      </c>
      <c r="AA243" s="14">
        <v>145000</v>
      </c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9" t="s">
        <v>44</v>
      </c>
      <c r="BA243" s="14">
        <f>SUM(BA244)</f>
        <v>0</v>
      </c>
      <c r="BB243" s="12">
        <f t="shared" si="12"/>
        <v>0</v>
      </c>
    </row>
    <row r="244" spans="1:54" ht="29.25" customHeight="1" x14ac:dyDescent="0.25">
      <c r="A244" s="9" t="s">
        <v>46</v>
      </c>
      <c r="B244" s="10" t="s">
        <v>19</v>
      </c>
      <c r="C244" s="10" t="s">
        <v>180</v>
      </c>
      <c r="D244" s="10" t="s">
        <v>113</v>
      </c>
      <c r="E244" s="10" t="s">
        <v>206</v>
      </c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 t="s">
        <v>47</v>
      </c>
      <c r="U244" s="10"/>
      <c r="V244" s="11"/>
      <c r="W244" s="11"/>
      <c r="X244" s="11"/>
      <c r="Y244" s="11"/>
      <c r="Z244" s="9" t="s">
        <v>46</v>
      </c>
      <c r="AA244" s="14">
        <v>145000</v>
      </c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9" t="s">
        <v>46</v>
      </c>
      <c r="BA244" s="14">
        <f>SUM(BA245)</f>
        <v>0</v>
      </c>
      <c r="BB244" s="12">
        <f t="shared" si="12"/>
        <v>0</v>
      </c>
    </row>
    <row r="245" spans="1:54" ht="23.25" customHeight="1" x14ac:dyDescent="0.25">
      <c r="A245" s="9" t="s">
        <v>52</v>
      </c>
      <c r="B245" s="10" t="s">
        <v>19</v>
      </c>
      <c r="C245" s="10" t="s">
        <v>180</v>
      </c>
      <c r="D245" s="10" t="s">
        <v>113</v>
      </c>
      <c r="E245" s="10" t="s">
        <v>206</v>
      </c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 t="s">
        <v>304</v>
      </c>
      <c r="U245" s="10"/>
      <c r="V245" s="11" t="s">
        <v>53</v>
      </c>
      <c r="W245" s="11"/>
      <c r="X245" s="11"/>
      <c r="Y245" s="11"/>
      <c r="Z245" s="9" t="s">
        <v>52</v>
      </c>
      <c r="AA245" s="14">
        <v>145000</v>
      </c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9" t="s">
        <v>52</v>
      </c>
      <c r="BA245" s="14">
        <v>0</v>
      </c>
      <c r="BB245" s="12">
        <f t="shared" si="12"/>
        <v>0</v>
      </c>
    </row>
    <row r="246" spans="1:54" ht="42.75" customHeight="1" x14ac:dyDescent="0.25">
      <c r="A246" s="6" t="s">
        <v>207</v>
      </c>
      <c r="B246" s="7" t="s">
        <v>19</v>
      </c>
      <c r="C246" s="7" t="s">
        <v>180</v>
      </c>
      <c r="D246" s="7" t="s">
        <v>113</v>
      </c>
      <c r="E246" s="7" t="s">
        <v>208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8"/>
      <c r="W246" s="8"/>
      <c r="X246" s="8"/>
      <c r="Y246" s="8"/>
      <c r="Z246" s="6" t="s">
        <v>207</v>
      </c>
      <c r="AA246" s="13">
        <v>520000</v>
      </c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6" t="s">
        <v>207</v>
      </c>
      <c r="BA246" s="14">
        <f>SUM(BA247)</f>
        <v>0</v>
      </c>
      <c r="BB246" s="12">
        <f t="shared" si="12"/>
        <v>0</v>
      </c>
    </row>
    <row r="247" spans="1:54" ht="30.75" customHeight="1" x14ac:dyDescent="0.25">
      <c r="A247" s="9" t="s">
        <v>44</v>
      </c>
      <c r="B247" s="10" t="s">
        <v>19</v>
      </c>
      <c r="C247" s="10" t="s">
        <v>180</v>
      </c>
      <c r="D247" s="10" t="s">
        <v>113</v>
      </c>
      <c r="E247" s="10" t="s">
        <v>208</v>
      </c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 t="s">
        <v>45</v>
      </c>
      <c r="U247" s="10"/>
      <c r="V247" s="11"/>
      <c r="W247" s="11"/>
      <c r="X247" s="11"/>
      <c r="Y247" s="11"/>
      <c r="Z247" s="9" t="s">
        <v>44</v>
      </c>
      <c r="AA247" s="14">
        <v>520000</v>
      </c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9" t="s">
        <v>44</v>
      </c>
      <c r="BA247" s="14">
        <f>SUM(BA248)</f>
        <v>0</v>
      </c>
      <c r="BB247" s="12">
        <f t="shared" si="12"/>
        <v>0</v>
      </c>
    </row>
    <row r="248" spans="1:54" ht="30.75" customHeight="1" x14ac:dyDescent="0.25">
      <c r="A248" s="9" t="s">
        <v>46</v>
      </c>
      <c r="B248" s="10" t="s">
        <v>19</v>
      </c>
      <c r="C248" s="10" t="s">
        <v>180</v>
      </c>
      <c r="D248" s="10" t="s">
        <v>113</v>
      </c>
      <c r="E248" s="10" t="s">
        <v>208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 t="s">
        <v>47</v>
      </c>
      <c r="U248" s="10"/>
      <c r="V248" s="11"/>
      <c r="W248" s="11"/>
      <c r="X248" s="11"/>
      <c r="Y248" s="11"/>
      <c r="Z248" s="9" t="s">
        <v>46</v>
      </c>
      <c r="AA248" s="14">
        <v>520000</v>
      </c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9" t="s">
        <v>46</v>
      </c>
      <c r="BA248" s="14">
        <f>SUM(BA249)</f>
        <v>0</v>
      </c>
      <c r="BB248" s="12">
        <f t="shared" si="12"/>
        <v>0</v>
      </c>
    </row>
    <row r="249" spans="1:54" ht="19.5" customHeight="1" x14ac:dyDescent="0.25">
      <c r="A249" s="9" t="s">
        <v>58</v>
      </c>
      <c r="B249" s="10" t="s">
        <v>19</v>
      </c>
      <c r="C249" s="10" t="s">
        <v>180</v>
      </c>
      <c r="D249" s="10" t="s">
        <v>113</v>
      </c>
      <c r="E249" s="10" t="s">
        <v>208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 t="s">
        <v>304</v>
      </c>
      <c r="U249" s="10"/>
      <c r="V249" s="11" t="s">
        <v>59</v>
      </c>
      <c r="W249" s="11"/>
      <c r="X249" s="11"/>
      <c r="Y249" s="11"/>
      <c r="Z249" s="9" t="s">
        <v>58</v>
      </c>
      <c r="AA249" s="14">
        <v>520000</v>
      </c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9" t="s">
        <v>58</v>
      </c>
      <c r="BA249" s="14">
        <v>0</v>
      </c>
      <c r="BB249" s="12">
        <f t="shared" si="12"/>
        <v>0</v>
      </c>
    </row>
    <row r="250" spans="1:54" ht="16.7" customHeight="1" x14ac:dyDescent="0.25">
      <c r="A250" s="5" t="s">
        <v>209</v>
      </c>
      <c r="B250" s="3" t="s">
        <v>19</v>
      </c>
      <c r="C250" s="3" t="s">
        <v>180</v>
      </c>
      <c r="D250" s="3" t="s">
        <v>115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4"/>
      <c r="W250" s="4"/>
      <c r="X250" s="4"/>
      <c r="Y250" s="4"/>
      <c r="Z250" s="5" t="s">
        <v>209</v>
      </c>
      <c r="AA250" s="12">
        <v>12356687.609999999</v>
      </c>
      <c r="AB250" s="12">
        <v>699000</v>
      </c>
      <c r="AC250" s="12">
        <v>4033666</v>
      </c>
      <c r="AD250" s="12"/>
      <c r="AE250" s="12">
        <v>1011859</v>
      </c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>
        <v>5293500</v>
      </c>
      <c r="AQ250" s="12"/>
      <c r="AR250" s="12"/>
      <c r="AS250" s="12"/>
      <c r="AT250" s="12"/>
      <c r="AU250" s="12">
        <v>4956500</v>
      </c>
      <c r="AV250" s="12"/>
      <c r="AW250" s="12"/>
      <c r="AX250" s="12"/>
      <c r="AY250" s="12"/>
      <c r="AZ250" s="5" t="s">
        <v>209</v>
      </c>
      <c r="BA250" s="12">
        <f>SUM(BA251,BA317)</f>
        <v>1821506.4500000002</v>
      </c>
      <c r="BB250" s="12">
        <f t="shared" si="12"/>
        <v>14.741057696772186</v>
      </c>
    </row>
    <row r="251" spans="1:54" ht="45" customHeight="1" x14ac:dyDescent="0.25">
      <c r="A251" s="6" t="s">
        <v>121</v>
      </c>
      <c r="B251" s="7" t="s">
        <v>19</v>
      </c>
      <c r="C251" s="7" t="s">
        <v>180</v>
      </c>
      <c r="D251" s="7" t="s">
        <v>115</v>
      </c>
      <c r="E251" s="7" t="s">
        <v>122</v>
      </c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8"/>
      <c r="W251" s="8"/>
      <c r="X251" s="8"/>
      <c r="Y251" s="8"/>
      <c r="Z251" s="6" t="s">
        <v>121</v>
      </c>
      <c r="AA251" s="13">
        <v>8344828.6100000003</v>
      </c>
      <c r="AB251" s="13"/>
      <c r="AC251" s="13">
        <v>1732666</v>
      </c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>
        <v>5293500</v>
      </c>
      <c r="AQ251" s="13"/>
      <c r="AR251" s="13"/>
      <c r="AS251" s="13"/>
      <c r="AT251" s="13"/>
      <c r="AU251" s="13">
        <v>4956500</v>
      </c>
      <c r="AV251" s="13"/>
      <c r="AW251" s="13"/>
      <c r="AX251" s="13"/>
      <c r="AY251" s="13"/>
      <c r="AZ251" s="6" t="s">
        <v>121</v>
      </c>
      <c r="BA251" s="13">
        <f>SUM(BA252)</f>
        <v>1821506.4500000002</v>
      </c>
      <c r="BB251" s="12">
        <f t="shared" si="12"/>
        <v>21.827967177387002</v>
      </c>
    </row>
    <row r="252" spans="1:54" ht="51" customHeight="1" x14ac:dyDescent="0.25">
      <c r="A252" s="6" t="s">
        <v>163</v>
      </c>
      <c r="B252" s="7" t="s">
        <v>19</v>
      </c>
      <c r="C252" s="7" t="s">
        <v>180</v>
      </c>
      <c r="D252" s="7" t="s">
        <v>115</v>
      </c>
      <c r="E252" s="7" t="s">
        <v>164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8"/>
      <c r="W252" s="8"/>
      <c r="X252" s="8"/>
      <c r="Y252" s="8"/>
      <c r="Z252" s="6" t="s">
        <v>163</v>
      </c>
      <c r="AA252" s="13">
        <v>8344828.6100000003</v>
      </c>
      <c r="AB252" s="13"/>
      <c r="AC252" s="13">
        <v>1732666</v>
      </c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>
        <v>5293500</v>
      </c>
      <c r="AQ252" s="13"/>
      <c r="AR252" s="13"/>
      <c r="AS252" s="13"/>
      <c r="AT252" s="13"/>
      <c r="AU252" s="13">
        <v>4956500</v>
      </c>
      <c r="AV252" s="13"/>
      <c r="AW252" s="13"/>
      <c r="AX252" s="13"/>
      <c r="AY252" s="13"/>
      <c r="AZ252" s="6" t="s">
        <v>163</v>
      </c>
      <c r="BA252" s="13">
        <f>SUM(BA253)</f>
        <v>1821506.4500000002</v>
      </c>
      <c r="BB252" s="12">
        <f t="shared" si="12"/>
        <v>21.827967177387002</v>
      </c>
    </row>
    <row r="253" spans="1:54" ht="29.25" customHeight="1" x14ac:dyDescent="0.25">
      <c r="A253" s="6" t="s">
        <v>210</v>
      </c>
      <c r="B253" s="7" t="s">
        <v>19</v>
      </c>
      <c r="C253" s="7" t="s">
        <v>180</v>
      </c>
      <c r="D253" s="7" t="s">
        <v>115</v>
      </c>
      <c r="E253" s="7" t="s">
        <v>211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8"/>
      <c r="W253" s="8"/>
      <c r="X253" s="8"/>
      <c r="Y253" s="8"/>
      <c r="Z253" s="6" t="s">
        <v>210</v>
      </c>
      <c r="AA253" s="13">
        <v>8344828.6100000003</v>
      </c>
      <c r="AB253" s="13"/>
      <c r="AC253" s="13">
        <v>1732666</v>
      </c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>
        <v>5293500</v>
      </c>
      <c r="AQ253" s="13"/>
      <c r="AR253" s="13"/>
      <c r="AS253" s="13"/>
      <c r="AT253" s="13"/>
      <c r="AU253" s="13">
        <v>4956500</v>
      </c>
      <c r="AV253" s="13"/>
      <c r="AW253" s="13"/>
      <c r="AX253" s="13"/>
      <c r="AY253" s="13"/>
      <c r="AZ253" s="6" t="s">
        <v>210</v>
      </c>
      <c r="BA253" s="13">
        <f>SUM(BA254,BA261,BA265,BA272,BA276,BA280,BA284,BA288,BA293,BA297,BA304,BA308,BA313,)</f>
        <v>1821506.4500000002</v>
      </c>
      <c r="BB253" s="12">
        <f t="shared" si="12"/>
        <v>21.827967177387002</v>
      </c>
    </row>
    <row r="254" spans="1:54" ht="30" customHeight="1" x14ac:dyDescent="0.25">
      <c r="A254" s="6" t="s">
        <v>212</v>
      </c>
      <c r="B254" s="7" t="s">
        <v>19</v>
      </c>
      <c r="C254" s="7" t="s">
        <v>180</v>
      </c>
      <c r="D254" s="7" t="s">
        <v>115</v>
      </c>
      <c r="E254" s="7" t="s">
        <v>213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8"/>
      <c r="W254" s="8"/>
      <c r="X254" s="8"/>
      <c r="Y254" s="8"/>
      <c r="Z254" s="6" t="s">
        <v>212</v>
      </c>
      <c r="AA254" s="13">
        <v>2190000</v>
      </c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>
        <v>2030000</v>
      </c>
      <c r="AQ254" s="13"/>
      <c r="AR254" s="13"/>
      <c r="AS254" s="13"/>
      <c r="AT254" s="13"/>
      <c r="AU254" s="13">
        <v>1690000</v>
      </c>
      <c r="AV254" s="13"/>
      <c r="AW254" s="13"/>
      <c r="AX254" s="13"/>
      <c r="AY254" s="13"/>
      <c r="AZ254" s="6" t="s">
        <v>212</v>
      </c>
      <c r="BA254" s="14">
        <f>SUM(BA255)</f>
        <v>552152.32000000007</v>
      </c>
      <c r="BB254" s="12">
        <f t="shared" si="12"/>
        <v>25.212434703196351</v>
      </c>
    </row>
    <row r="255" spans="1:54" ht="30.75" customHeight="1" x14ac:dyDescent="0.25">
      <c r="A255" s="9" t="s">
        <v>44</v>
      </c>
      <c r="B255" s="10" t="s">
        <v>19</v>
      </c>
      <c r="C255" s="10" t="s">
        <v>180</v>
      </c>
      <c r="D255" s="10" t="s">
        <v>115</v>
      </c>
      <c r="E255" s="10" t="s">
        <v>213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 t="s">
        <v>45</v>
      </c>
      <c r="U255" s="10"/>
      <c r="V255" s="11"/>
      <c r="W255" s="11"/>
      <c r="X255" s="11"/>
      <c r="Y255" s="11"/>
      <c r="Z255" s="9" t="s">
        <v>44</v>
      </c>
      <c r="AA255" s="14">
        <v>2190000</v>
      </c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>
        <v>2030000</v>
      </c>
      <c r="AQ255" s="14"/>
      <c r="AR255" s="14"/>
      <c r="AS255" s="14"/>
      <c r="AT255" s="14"/>
      <c r="AU255" s="14">
        <v>1690000</v>
      </c>
      <c r="AV255" s="14"/>
      <c r="AW255" s="14"/>
      <c r="AX255" s="14"/>
      <c r="AY255" s="14"/>
      <c r="AZ255" s="9" t="s">
        <v>44</v>
      </c>
      <c r="BA255" s="14">
        <f>SUM(BA256)</f>
        <v>552152.32000000007</v>
      </c>
      <c r="BB255" s="12">
        <f t="shared" si="12"/>
        <v>25.212434703196351</v>
      </c>
    </row>
    <row r="256" spans="1:54" ht="30" customHeight="1" x14ac:dyDescent="0.25">
      <c r="A256" s="9" t="s">
        <v>46</v>
      </c>
      <c r="B256" s="10" t="s">
        <v>19</v>
      </c>
      <c r="C256" s="10" t="s">
        <v>180</v>
      </c>
      <c r="D256" s="10" t="s">
        <v>115</v>
      </c>
      <c r="E256" s="10" t="s">
        <v>213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 t="s">
        <v>47</v>
      </c>
      <c r="U256" s="10"/>
      <c r="V256" s="11"/>
      <c r="W256" s="11"/>
      <c r="X256" s="11"/>
      <c r="Y256" s="11"/>
      <c r="Z256" s="9" t="s">
        <v>46</v>
      </c>
      <c r="AA256" s="14">
        <v>2190000</v>
      </c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>
        <v>2030000</v>
      </c>
      <c r="AQ256" s="14"/>
      <c r="AR256" s="14"/>
      <c r="AS256" s="14"/>
      <c r="AT256" s="14"/>
      <c r="AU256" s="14">
        <v>1690000</v>
      </c>
      <c r="AV256" s="14"/>
      <c r="AW256" s="14"/>
      <c r="AX256" s="14"/>
      <c r="AY256" s="14"/>
      <c r="AZ256" s="9" t="s">
        <v>46</v>
      </c>
      <c r="BA256" s="14">
        <f>SUM(BA257:BA260)</f>
        <v>552152.32000000007</v>
      </c>
      <c r="BB256" s="12">
        <f t="shared" si="12"/>
        <v>25.212434703196351</v>
      </c>
    </row>
    <row r="257" spans="1:54" ht="21.75" customHeight="1" x14ac:dyDescent="0.25">
      <c r="A257" s="9" t="s">
        <v>50</v>
      </c>
      <c r="B257" s="10" t="s">
        <v>19</v>
      </c>
      <c r="C257" s="10" t="s">
        <v>180</v>
      </c>
      <c r="D257" s="10" t="s">
        <v>115</v>
      </c>
      <c r="E257" s="10" t="s">
        <v>213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 t="s">
        <v>304</v>
      </c>
      <c r="U257" s="10"/>
      <c r="V257" s="11" t="s">
        <v>51</v>
      </c>
      <c r="W257" s="11"/>
      <c r="X257" s="11"/>
      <c r="Y257" s="11"/>
      <c r="Z257" s="9" t="s">
        <v>50</v>
      </c>
      <c r="AA257" s="14">
        <v>1300000</v>
      </c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>
        <v>1300000</v>
      </c>
      <c r="AQ257" s="14"/>
      <c r="AR257" s="14"/>
      <c r="AS257" s="14"/>
      <c r="AT257" s="14"/>
      <c r="AU257" s="14">
        <v>1300000</v>
      </c>
      <c r="AV257" s="14"/>
      <c r="AW257" s="14"/>
      <c r="AX257" s="14"/>
      <c r="AY257" s="14"/>
      <c r="AZ257" s="9" t="s">
        <v>50</v>
      </c>
      <c r="BA257" s="14">
        <v>433260</v>
      </c>
      <c r="BB257" s="12">
        <f t="shared" si="12"/>
        <v>33.32769230769231</v>
      </c>
    </row>
    <row r="258" spans="1:54" ht="20.25" customHeight="1" x14ac:dyDescent="0.25">
      <c r="A258" s="9" t="s">
        <v>52</v>
      </c>
      <c r="B258" s="10" t="s">
        <v>19</v>
      </c>
      <c r="C258" s="10" t="s">
        <v>180</v>
      </c>
      <c r="D258" s="10" t="s">
        <v>115</v>
      </c>
      <c r="E258" s="10" t="s">
        <v>213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 t="s">
        <v>304</v>
      </c>
      <c r="U258" s="10"/>
      <c r="V258" s="11" t="s">
        <v>53</v>
      </c>
      <c r="W258" s="11"/>
      <c r="X258" s="11"/>
      <c r="Y258" s="11"/>
      <c r="Z258" s="9" t="s">
        <v>52</v>
      </c>
      <c r="AA258" s="14">
        <v>260000</v>
      </c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>
        <v>500000</v>
      </c>
      <c r="AQ258" s="14"/>
      <c r="AR258" s="14"/>
      <c r="AS258" s="14"/>
      <c r="AT258" s="14"/>
      <c r="AU258" s="14">
        <v>260000</v>
      </c>
      <c r="AV258" s="14"/>
      <c r="AW258" s="14"/>
      <c r="AX258" s="14"/>
      <c r="AY258" s="14"/>
      <c r="AZ258" s="9" t="s">
        <v>52</v>
      </c>
      <c r="BA258" s="14">
        <v>106560.32000000001</v>
      </c>
      <c r="BB258" s="12">
        <f t="shared" si="12"/>
        <v>40.984738461538463</v>
      </c>
    </row>
    <row r="259" spans="1:54" ht="17.25" customHeight="1" x14ac:dyDescent="0.25">
      <c r="A259" s="9" t="s">
        <v>54</v>
      </c>
      <c r="B259" s="10" t="s">
        <v>19</v>
      </c>
      <c r="C259" s="10" t="s">
        <v>180</v>
      </c>
      <c r="D259" s="10" t="s">
        <v>115</v>
      </c>
      <c r="E259" s="10" t="s">
        <v>213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 t="s">
        <v>304</v>
      </c>
      <c r="U259" s="10"/>
      <c r="V259" s="11" t="s">
        <v>55</v>
      </c>
      <c r="W259" s="11"/>
      <c r="X259" s="11"/>
      <c r="Y259" s="11"/>
      <c r="Z259" s="9" t="s">
        <v>54</v>
      </c>
      <c r="AA259" s="14">
        <v>540000</v>
      </c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>
        <v>40000</v>
      </c>
      <c r="AQ259" s="14"/>
      <c r="AR259" s="14"/>
      <c r="AS259" s="14"/>
      <c r="AT259" s="14"/>
      <c r="AU259" s="14">
        <v>40000</v>
      </c>
      <c r="AV259" s="14"/>
      <c r="AW259" s="14"/>
      <c r="AX259" s="14"/>
      <c r="AY259" s="14"/>
      <c r="AZ259" s="9" t="s">
        <v>54</v>
      </c>
      <c r="BA259" s="14">
        <v>0</v>
      </c>
      <c r="BB259" s="12">
        <f t="shared" si="12"/>
        <v>0</v>
      </c>
    </row>
    <row r="260" spans="1:54" ht="23.25" customHeight="1" x14ac:dyDescent="0.25">
      <c r="A260" s="9" t="s">
        <v>60</v>
      </c>
      <c r="B260" s="10" t="s">
        <v>19</v>
      </c>
      <c r="C260" s="10" t="s">
        <v>180</v>
      </c>
      <c r="D260" s="10" t="s">
        <v>115</v>
      </c>
      <c r="E260" s="10" t="s">
        <v>213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 t="s">
        <v>304</v>
      </c>
      <c r="U260" s="10"/>
      <c r="V260" s="11" t="s">
        <v>61</v>
      </c>
      <c r="W260" s="11"/>
      <c r="X260" s="11"/>
      <c r="Y260" s="11"/>
      <c r="Z260" s="9" t="s">
        <v>60</v>
      </c>
      <c r="AA260" s="14">
        <v>90000</v>
      </c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>
        <v>190000</v>
      </c>
      <c r="AQ260" s="14"/>
      <c r="AR260" s="14"/>
      <c r="AS260" s="14"/>
      <c r="AT260" s="14"/>
      <c r="AU260" s="14">
        <v>90000</v>
      </c>
      <c r="AV260" s="14"/>
      <c r="AW260" s="14"/>
      <c r="AX260" s="14"/>
      <c r="AY260" s="14"/>
      <c r="AZ260" s="9" t="s">
        <v>60</v>
      </c>
      <c r="BA260" s="14">
        <v>12332</v>
      </c>
      <c r="BB260" s="12">
        <f t="shared" si="12"/>
        <v>13.702222222222224</v>
      </c>
    </row>
    <row r="261" spans="1:54" ht="26.25" customHeight="1" x14ac:dyDescent="0.25">
      <c r="A261" s="6" t="s">
        <v>214</v>
      </c>
      <c r="B261" s="7" t="s">
        <v>19</v>
      </c>
      <c r="C261" s="7" t="s">
        <v>180</v>
      </c>
      <c r="D261" s="7" t="s">
        <v>115</v>
      </c>
      <c r="E261" s="7" t="s">
        <v>215</v>
      </c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8"/>
      <c r="W261" s="8"/>
      <c r="X261" s="8"/>
      <c r="Y261" s="8"/>
      <c r="Z261" s="6" t="s">
        <v>214</v>
      </c>
      <c r="AA261" s="13">
        <v>50000</v>
      </c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>
        <v>50000</v>
      </c>
      <c r="AQ261" s="13"/>
      <c r="AR261" s="13"/>
      <c r="AS261" s="13"/>
      <c r="AT261" s="13"/>
      <c r="AU261" s="13">
        <v>50000</v>
      </c>
      <c r="AV261" s="13"/>
      <c r="AW261" s="13"/>
      <c r="AX261" s="13"/>
      <c r="AY261" s="13"/>
      <c r="AZ261" s="6" t="s">
        <v>214</v>
      </c>
      <c r="BA261" s="14">
        <f>SUM(BA262)</f>
        <v>0</v>
      </c>
      <c r="BB261" s="12">
        <f t="shared" si="12"/>
        <v>0</v>
      </c>
    </row>
    <row r="262" spans="1:54" ht="27.75" customHeight="1" x14ac:dyDescent="0.25">
      <c r="A262" s="9" t="s">
        <v>44</v>
      </c>
      <c r="B262" s="10" t="s">
        <v>19</v>
      </c>
      <c r="C262" s="10" t="s">
        <v>180</v>
      </c>
      <c r="D262" s="10" t="s">
        <v>115</v>
      </c>
      <c r="E262" s="10" t="s">
        <v>215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 t="s">
        <v>45</v>
      </c>
      <c r="U262" s="10"/>
      <c r="V262" s="11"/>
      <c r="W262" s="11"/>
      <c r="X262" s="11"/>
      <c r="Y262" s="11"/>
      <c r="Z262" s="9" t="s">
        <v>44</v>
      </c>
      <c r="AA262" s="14">
        <v>50000</v>
      </c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>
        <v>50000</v>
      </c>
      <c r="AQ262" s="14"/>
      <c r="AR262" s="14"/>
      <c r="AS262" s="14"/>
      <c r="AT262" s="14"/>
      <c r="AU262" s="14">
        <v>50000</v>
      </c>
      <c r="AV262" s="14"/>
      <c r="AW262" s="14"/>
      <c r="AX262" s="14"/>
      <c r="AY262" s="14"/>
      <c r="AZ262" s="9" t="s">
        <v>44</v>
      </c>
      <c r="BA262" s="14">
        <f>SUM(BA263)</f>
        <v>0</v>
      </c>
      <c r="BB262" s="12">
        <f t="shared" si="12"/>
        <v>0</v>
      </c>
    </row>
    <row r="263" spans="1:54" ht="30.75" customHeight="1" x14ac:dyDescent="0.25">
      <c r="A263" s="9" t="s">
        <v>46</v>
      </c>
      <c r="B263" s="10" t="s">
        <v>19</v>
      </c>
      <c r="C263" s="10" t="s">
        <v>180</v>
      </c>
      <c r="D263" s="10" t="s">
        <v>115</v>
      </c>
      <c r="E263" s="10" t="s">
        <v>215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 t="s">
        <v>47</v>
      </c>
      <c r="U263" s="10"/>
      <c r="V263" s="11"/>
      <c r="W263" s="11"/>
      <c r="X263" s="11"/>
      <c r="Y263" s="11"/>
      <c r="Z263" s="9" t="s">
        <v>46</v>
      </c>
      <c r="AA263" s="14">
        <v>50000</v>
      </c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>
        <v>50000</v>
      </c>
      <c r="AQ263" s="14"/>
      <c r="AR263" s="14"/>
      <c r="AS263" s="14"/>
      <c r="AT263" s="14"/>
      <c r="AU263" s="14">
        <v>50000</v>
      </c>
      <c r="AV263" s="14"/>
      <c r="AW263" s="14"/>
      <c r="AX263" s="14"/>
      <c r="AY263" s="14"/>
      <c r="AZ263" s="9" t="s">
        <v>46</v>
      </c>
      <c r="BA263" s="14">
        <f>SUM(BA264)</f>
        <v>0</v>
      </c>
      <c r="BB263" s="12">
        <f t="shared" si="12"/>
        <v>0</v>
      </c>
    </row>
    <row r="264" spans="1:54" ht="19.5" customHeight="1" x14ac:dyDescent="0.25">
      <c r="A264" s="9" t="s">
        <v>52</v>
      </c>
      <c r="B264" s="10" t="s">
        <v>19</v>
      </c>
      <c r="C264" s="10" t="s">
        <v>180</v>
      </c>
      <c r="D264" s="10" t="s">
        <v>115</v>
      </c>
      <c r="E264" s="10" t="s">
        <v>215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 t="s">
        <v>304</v>
      </c>
      <c r="U264" s="10"/>
      <c r="V264" s="11" t="s">
        <v>53</v>
      </c>
      <c r="W264" s="11"/>
      <c r="X264" s="11"/>
      <c r="Y264" s="11"/>
      <c r="Z264" s="9" t="s">
        <v>52</v>
      </c>
      <c r="AA264" s="14">
        <v>50000</v>
      </c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>
        <v>50000</v>
      </c>
      <c r="AQ264" s="14"/>
      <c r="AR264" s="14"/>
      <c r="AS264" s="14"/>
      <c r="AT264" s="14"/>
      <c r="AU264" s="14">
        <v>50000</v>
      </c>
      <c r="AV264" s="14"/>
      <c r="AW264" s="14"/>
      <c r="AX264" s="14"/>
      <c r="AY264" s="14"/>
      <c r="AZ264" s="9" t="s">
        <v>52</v>
      </c>
      <c r="BA264" s="14">
        <v>0</v>
      </c>
      <c r="BB264" s="12">
        <f t="shared" si="12"/>
        <v>0</v>
      </c>
    </row>
    <row r="265" spans="1:54" ht="25.5" customHeight="1" x14ac:dyDescent="0.25">
      <c r="A265" s="6" t="s">
        <v>216</v>
      </c>
      <c r="B265" s="7" t="s">
        <v>19</v>
      </c>
      <c r="C265" s="7" t="s">
        <v>180</v>
      </c>
      <c r="D265" s="7" t="s">
        <v>115</v>
      </c>
      <c r="E265" s="7" t="s">
        <v>217</v>
      </c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8"/>
      <c r="W265" s="8"/>
      <c r="X265" s="8"/>
      <c r="Y265" s="8"/>
      <c r="Z265" s="6" t="s">
        <v>216</v>
      </c>
      <c r="AA265" s="13">
        <v>2010715.61</v>
      </c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>
        <v>2548500</v>
      </c>
      <c r="AQ265" s="13"/>
      <c r="AR265" s="13"/>
      <c r="AS265" s="13"/>
      <c r="AT265" s="13"/>
      <c r="AU265" s="13">
        <v>2656500</v>
      </c>
      <c r="AV265" s="13"/>
      <c r="AW265" s="13"/>
      <c r="AX265" s="13"/>
      <c r="AY265" s="13"/>
      <c r="AZ265" s="6" t="s">
        <v>216</v>
      </c>
      <c r="BA265" s="14">
        <f>SUM(BA266)</f>
        <v>501447.36</v>
      </c>
      <c r="BB265" s="12">
        <f t="shared" si="12"/>
        <v>24.93875103501086</v>
      </c>
    </row>
    <row r="266" spans="1:54" ht="32.25" customHeight="1" x14ac:dyDescent="0.25">
      <c r="A266" s="9" t="s">
        <v>44</v>
      </c>
      <c r="B266" s="10" t="s">
        <v>19</v>
      </c>
      <c r="C266" s="10" t="s">
        <v>180</v>
      </c>
      <c r="D266" s="10" t="s">
        <v>115</v>
      </c>
      <c r="E266" s="10" t="s">
        <v>217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 t="s">
        <v>45</v>
      </c>
      <c r="U266" s="10"/>
      <c r="V266" s="11"/>
      <c r="W266" s="11"/>
      <c r="X266" s="11"/>
      <c r="Y266" s="11"/>
      <c r="Z266" s="9" t="s">
        <v>44</v>
      </c>
      <c r="AA266" s="14">
        <v>2010715.61</v>
      </c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>
        <v>2548500</v>
      </c>
      <c r="AQ266" s="14"/>
      <c r="AR266" s="14"/>
      <c r="AS266" s="14"/>
      <c r="AT266" s="14"/>
      <c r="AU266" s="14">
        <v>2656500</v>
      </c>
      <c r="AV266" s="14"/>
      <c r="AW266" s="14"/>
      <c r="AX266" s="14"/>
      <c r="AY266" s="14"/>
      <c r="AZ266" s="9" t="s">
        <v>44</v>
      </c>
      <c r="BA266" s="14">
        <f>SUM(BA267)</f>
        <v>501447.36</v>
      </c>
      <c r="BB266" s="12">
        <f t="shared" si="12"/>
        <v>24.93875103501086</v>
      </c>
    </row>
    <row r="267" spans="1:54" ht="33" customHeight="1" x14ac:dyDescent="0.25">
      <c r="A267" s="9" t="s">
        <v>46</v>
      </c>
      <c r="B267" s="10" t="s">
        <v>19</v>
      </c>
      <c r="C267" s="10" t="s">
        <v>180</v>
      </c>
      <c r="D267" s="10" t="s">
        <v>115</v>
      </c>
      <c r="E267" s="10" t="s">
        <v>217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 t="s">
        <v>47</v>
      </c>
      <c r="U267" s="10"/>
      <c r="V267" s="11"/>
      <c r="W267" s="11"/>
      <c r="X267" s="11"/>
      <c r="Y267" s="11"/>
      <c r="Z267" s="9" t="s">
        <v>46</v>
      </c>
      <c r="AA267" s="14">
        <v>2010715.61</v>
      </c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>
        <v>2548500</v>
      </c>
      <c r="AQ267" s="14"/>
      <c r="AR267" s="14"/>
      <c r="AS267" s="14"/>
      <c r="AT267" s="14"/>
      <c r="AU267" s="14">
        <v>2656500</v>
      </c>
      <c r="AV267" s="14"/>
      <c r="AW267" s="14"/>
      <c r="AX267" s="14"/>
      <c r="AY267" s="14"/>
      <c r="AZ267" s="9" t="s">
        <v>46</v>
      </c>
      <c r="BA267" s="14">
        <f>SUM(BA268:BA271)</f>
        <v>501447.36</v>
      </c>
      <c r="BB267" s="12">
        <f t="shared" si="12"/>
        <v>24.93875103501086</v>
      </c>
    </row>
    <row r="268" spans="1:54" ht="21.75" customHeight="1" x14ac:dyDescent="0.25">
      <c r="A268" s="9" t="s">
        <v>52</v>
      </c>
      <c r="B268" s="10" t="s">
        <v>19</v>
      </c>
      <c r="C268" s="10" t="s">
        <v>180</v>
      </c>
      <c r="D268" s="10" t="s">
        <v>115</v>
      </c>
      <c r="E268" s="10" t="s">
        <v>217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 t="s">
        <v>304</v>
      </c>
      <c r="U268" s="10"/>
      <c r="V268" s="11" t="s">
        <v>53</v>
      </c>
      <c r="W268" s="11"/>
      <c r="X268" s="11"/>
      <c r="Y268" s="11"/>
      <c r="Z268" s="9" t="s">
        <v>52</v>
      </c>
      <c r="AA268" s="14">
        <v>760715.61</v>
      </c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>
        <v>1978500</v>
      </c>
      <c r="AQ268" s="14"/>
      <c r="AR268" s="14"/>
      <c r="AS268" s="14"/>
      <c r="AT268" s="14"/>
      <c r="AU268" s="14">
        <v>2406500</v>
      </c>
      <c r="AV268" s="14"/>
      <c r="AW268" s="14"/>
      <c r="AX268" s="14"/>
      <c r="AY268" s="14"/>
      <c r="AZ268" s="9" t="s">
        <v>52</v>
      </c>
      <c r="BA268" s="14">
        <v>317240</v>
      </c>
      <c r="BB268" s="12">
        <f t="shared" si="12"/>
        <v>41.702838199941759</v>
      </c>
    </row>
    <row r="269" spans="1:54" ht="22.5" customHeight="1" x14ac:dyDescent="0.25">
      <c r="A269" s="9" t="s">
        <v>54</v>
      </c>
      <c r="B269" s="10" t="s">
        <v>19</v>
      </c>
      <c r="C269" s="10" t="s">
        <v>180</v>
      </c>
      <c r="D269" s="10" t="s">
        <v>115</v>
      </c>
      <c r="E269" s="10" t="s">
        <v>217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 t="s">
        <v>304</v>
      </c>
      <c r="U269" s="10"/>
      <c r="V269" s="11" t="s">
        <v>55</v>
      </c>
      <c r="W269" s="11"/>
      <c r="X269" s="11"/>
      <c r="Y269" s="11"/>
      <c r="Z269" s="9" t="s">
        <v>54</v>
      </c>
      <c r="AA269" s="14">
        <v>360000</v>
      </c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>
        <v>50000</v>
      </c>
      <c r="AQ269" s="14"/>
      <c r="AR269" s="14"/>
      <c r="AS269" s="14"/>
      <c r="AT269" s="14"/>
      <c r="AU269" s="14">
        <v>50000</v>
      </c>
      <c r="AV269" s="14"/>
      <c r="AW269" s="14"/>
      <c r="AX269" s="14"/>
      <c r="AY269" s="14"/>
      <c r="AZ269" s="9" t="s">
        <v>54</v>
      </c>
      <c r="BA269" s="14">
        <v>65780.36</v>
      </c>
      <c r="BB269" s="12">
        <f t="shared" si="12"/>
        <v>18.272322222222222</v>
      </c>
    </row>
    <row r="270" spans="1:54" ht="21.75" customHeight="1" x14ac:dyDescent="0.25">
      <c r="A270" s="9" t="s">
        <v>58</v>
      </c>
      <c r="B270" s="10" t="s">
        <v>19</v>
      </c>
      <c r="C270" s="10" t="s">
        <v>180</v>
      </c>
      <c r="D270" s="10" t="s">
        <v>115</v>
      </c>
      <c r="E270" s="10" t="s">
        <v>217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 t="s">
        <v>304</v>
      </c>
      <c r="U270" s="10"/>
      <c r="V270" s="11" t="s">
        <v>59</v>
      </c>
      <c r="W270" s="11"/>
      <c r="X270" s="11"/>
      <c r="Y270" s="11"/>
      <c r="Z270" s="9" t="s">
        <v>58</v>
      </c>
      <c r="AA270" s="14">
        <v>790000</v>
      </c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>
        <v>420000</v>
      </c>
      <c r="AQ270" s="14"/>
      <c r="AR270" s="14"/>
      <c r="AS270" s="14"/>
      <c r="AT270" s="14"/>
      <c r="AU270" s="14">
        <v>100000</v>
      </c>
      <c r="AV270" s="14"/>
      <c r="AW270" s="14"/>
      <c r="AX270" s="14"/>
      <c r="AY270" s="14"/>
      <c r="AZ270" s="9" t="s">
        <v>58</v>
      </c>
      <c r="BA270" s="14">
        <v>83870</v>
      </c>
      <c r="BB270" s="12">
        <f t="shared" si="12"/>
        <v>10.616455696202532</v>
      </c>
    </row>
    <row r="271" spans="1:54" ht="25.5" customHeight="1" x14ac:dyDescent="0.25">
      <c r="A271" s="9" t="s">
        <v>60</v>
      </c>
      <c r="B271" s="10" t="s">
        <v>19</v>
      </c>
      <c r="C271" s="10" t="s">
        <v>180</v>
      </c>
      <c r="D271" s="10" t="s">
        <v>115</v>
      </c>
      <c r="E271" s="10" t="s">
        <v>217</v>
      </c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 t="s">
        <v>304</v>
      </c>
      <c r="U271" s="10"/>
      <c r="V271" s="11" t="s">
        <v>61</v>
      </c>
      <c r="W271" s="11"/>
      <c r="X271" s="11"/>
      <c r="Y271" s="11"/>
      <c r="Z271" s="9" t="s">
        <v>60</v>
      </c>
      <c r="AA271" s="14">
        <v>100000</v>
      </c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>
        <v>100000</v>
      </c>
      <c r="AQ271" s="14"/>
      <c r="AR271" s="14"/>
      <c r="AS271" s="14"/>
      <c r="AT271" s="14"/>
      <c r="AU271" s="14">
        <v>100000</v>
      </c>
      <c r="AV271" s="14"/>
      <c r="AW271" s="14"/>
      <c r="AX271" s="14"/>
      <c r="AY271" s="14"/>
      <c r="AZ271" s="9" t="s">
        <v>60</v>
      </c>
      <c r="BA271" s="14">
        <v>34557</v>
      </c>
      <c r="BB271" s="12">
        <f t="shared" si="12"/>
        <v>34.557000000000002</v>
      </c>
    </row>
    <row r="272" spans="1:54" ht="27.75" customHeight="1" x14ac:dyDescent="0.25">
      <c r="A272" s="6" t="s">
        <v>218</v>
      </c>
      <c r="B272" s="7" t="s">
        <v>19</v>
      </c>
      <c r="C272" s="7" t="s">
        <v>180</v>
      </c>
      <c r="D272" s="7" t="s">
        <v>115</v>
      </c>
      <c r="E272" s="7" t="s">
        <v>219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8"/>
      <c r="W272" s="8"/>
      <c r="X272" s="8"/>
      <c r="Y272" s="8"/>
      <c r="Z272" s="6" t="s">
        <v>218</v>
      </c>
      <c r="AA272" s="13">
        <v>250000</v>
      </c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>
        <v>300000</v>
      </c>
      <c r="AQ272" s="13"/>
      <c r="AR272" s="13"/>
      <c r="AS272" s="13"/>
      <c r="AT272" s="13"/>
      <c r="AU272" s="13">
        <v>300000</v>
      </c>
      <c r="AV272" s="13"/>
      <c r="AW272" s="13"/>
      <c r="AX272" s="13"/>
      <c r="AY272" s="13"/>
      <c r="AZ272" s="6" t="s">
        <v>218</v>
      </c>
      <c r="BA272" s="14">
        <f>SUM(BA273)</f>
        <v>55804.23</v>
      </c>
      <c r="BB272" s="12">
        <f t="shared" si="12"/>
        <v>22.321692000000002</v>
      </c>
    </row>
    <row r="273" spans="1:54" ht="30.75" customHeight="1" x14ac:dyDescent="0.25">
      <c r="A273" s="9" t="s">
        <v>44</v>
      </c>
      <c r="B273" s="10" t="s">
        <v>19</v>
      </c>
      <c r="C273" s="10" t="s">
        <v>180</v>
      </c>
      <c r="D273" s="10" t="s">
        <v>115</v>
      </c>
      <c r="E273" s="10" t="s">
        <v>219</v>
      </c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 t="s">
        <v>45</v>
      </c>
      <c r="U273" s="10"/>
      <c r="V273" s="11"/>
      <c r="W273" s="11"/>
      <c r="X273" s="11"/>
      <c r="Y273" s="11"/>
      <c r="Z273" s="9" t="s">
        <v>44</v>
      </c>
      <c r="AA273" s="14">
        <v>250000</v>
      </c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>
        <v>300000</v>
      </c>
      <c r="AQ273" s="14"/>
      <c r="AR273" s="14"/>
      <c r="AS273" s="14"/>
      <c r="AT273" s="14"/>
      <c r="AU273" s="14">
        <v>300000</v>
      </c>
      <c r="AV273" s="14"/>
      <c r="AW273" s="14"/>
      <c r="AX273" s="14"/>
      <c r="AY273" s="14"/>
      <c r="AZ273" s="9" t="s">
        <v>44</v>
      </c>
      <c r="BA273" s="14">
        <f>SUM(BA274)</f>
        <v>55804.23</v>
      </c>
      <c r="BB273" s="12">
        <f t="shared" si="12"/>
        <v>22.321692000000002</v>
      </c>
    </row>
    <row r="274" spans="1:54" ht="27.75" customHeight="1" x14ac:dyDescent="0.25">
      <c r="A274" s="9" t="s">
        <v>46</v>
      </c>
      <c r="B274" s="10" t="s">
        <v>19</v>
      </c>
      <c r="C274" s="10" t="s">
        <v>180</v>
      </c>
      <c r="D274" s="10" t="s">
        <v>115</v>
      </c>
      <c r="E274" s="10" t="s">
        <v>219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 t="s">
        <v>47</v>
      </c>
      <c r="U274" s="10"/>
      <c r="V274" s="11"/>
      <c r="W274" s="11"/>
      <c r="X274" s="11"/>
      <c r="Y274" s="11"/>
      <c r="Z274" s="9" t="s">
        <v>46</v>
      </c>
      <c r="AA274" s="14">
        <v>250000</v>
      </c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>
        <v>300000</v>
      </c>
      <c r="AQ274" s="14"/>
      <c r="AR274" s="14"/>
      <c r="AS274" s="14"/>
      <c r="AT274" s="14"/>
      <c r="AU274" s="14">
        <v>300000</v>
      </c>
      <c r="AV274" s="14"/>
      <c r="AW274" s="14"/>
      <c r="AX274" s="14"/>
      <c r="AY274" s="14"/>
      <c r="AZ274" s="9" t="s">
        <v>46</v>
      </c>
      <c r="BA274" s="14">
        <f>SUM(BA275)</f>
        <v>55804.23</v>
      </c>
      <c r="BB274" s="12">
        <f t="shared" si="12"/>
        <v>22.321692000000002</v>
      </c>
    </row>
    <row r="275" spans="1:54" ht="21" customHeight="1" x14ac:dyDescent="0.25">
      <c r="A275" s="9" t="s">
        <v>52</v>
      </c>
      <c r="B275" s="10" t="s">
        <v>19</v>
      </c>
      <c r="C275" s="10" t="s">
        <v>180</v>
      </c>
      <c r="D275" s="10" t="s">
        <v>115</v>
      </c>
      <c r="E275" s="10" t="s">
        <v>219</v>
      </c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 t="s">
        <v>304</v>
      </c>
      <c r="U275" s="10"/>
      <c r="V275" s="11" t="s">
        <v>53</v>
      </c>
      <c r="W275" s="11"/>
      <c r="X275" s="11"/>
      <c r="Y275" s="11"/>
      <c r="Z275" s="9" t="s">
        <v>52</v>
      </c>
      <c r="AA275" s="14">
        <v>250000</v>
      </c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>
        <v>300000</v>
      </c>
      <c r="AQ275" s="14"/>
      <c r="AR275" s="14"/>
      <c r="AS275" s="14"/>
      <c r="AT275" s="14"/>
      <c r="AU275" s="14">
        <v>300000</v>
      </c>
      <c r="AV275" s="14"/>
      <c r="AW275" s="14"/>
      <c r="AX275" s="14"/>
      <c r="AY275" s="14"/>
      <c r="AZ275" s="9" t="s">
        <v>52</v>
      </c>
      <c r="BA275" s="14">
        <v>55804.23</v>
      </c>
      <c r="BB275" s="12">
        <f t="shared" si="12"/>
        <v>22.321692000000002</v>
      </c>
    </row>
    <row r="276" spans="1:54" ht="51.75" customHeight="1" x14ac:dyDescent="0.25">
      <c r="A276" s="6" t="s">
        <v>220</v>
      </c>
      <c r="B276" s="7" t="s">
        <v>19</v>
      </c>
      <c r="C276" s="7" t="s">
        <v>180</v>
      </c>
      <c r="D276" s="7" t="s">
        <v>115</v>
      </c>
      <c r="E276" s="7" t="s">
        <v>221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8"/>
      <c r="W276" s="8"/>
      <c r="X276" s="8"/>
      <c r="Y276" s="8"/>
      <c r="Z276" s="6" t="s">
        <v>220</v>
      </c>
      <c r="AA276" s="13">
        <v>140994.93</v>
      </c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6" t="s">
        <v>220</v>
      </c>
      <c r="BA276" s="14">
        <f>SUM(BA277)</f>
        <v>49500</v>
      </c>
      <c r="BB276" s="12">
        <f t="shared" ref="BB276:BB325" si="13">PRODUCT(BA276,1/AA276,100)</f>
        <v>35.107645360014011</v>
      </c>
    </row>
    <row r="277" spans="1:54" ht="31.5" customHeight="1" x14ac:dyDescent="0.25">
      <c r="A277" s="9" t="s">
        <v>44</v>
      </c>
      <c r="B277" s="10" t="s">
        <v>19</v>
      </c>
      <c r="C277" s="10" t="s">
        <v>180</v>
      </c>
      <c r="D277" s="10" t="s">
        <v>115</v>
      </c>
      <c r="E277" s="10" t="s">
        <v>221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 t="s">
        <v>45</v>
      </c>
      <c r="U277" s="10"/>
      <c r="V277" s="11"/>
      <c r="W277" s="11"/>
      <c r="X277" s="11"/>
      <c r="Y277" s="11"/>
      <c r="Z277" s="9" t="s">
        <v>44</v>
      </c>
      <c r="AA277" s="14">
        <v>140994.93</v>
      </c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9" t="s">
        <v>44</v>
      </c>
      <c r="BA277" s="14">
        <f>SUM(BA278)</f>
        <v>49500</v>
      </c>
      <c r="BB277" s="12">
        <f t="shared" si="13"/>
        <v>35.107645360014011</v>
      </c>
    </row>
    <row r="278" spans="1:54" ht="36.75" customHeight="1" x14ac:dyDescent="0.25">
      <c r="A278" s="9" t="s">
        <v>46</v>
      </c>
      <c r="B278" s="10" t="s">
        <v>19</v>
      </c>
      <c r="C278" s="10" t="s">
        <v>180</v>
      </c>
      <c r="D278" s="10" t="s">
        <v>115</v>
      </c>
      <c r="E278" s="10" t="s">
        <v>221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 t="s">
        <v>47</v>
      </c>
      <c r="U278" s="10"/>
      <c r="V278" s="11"/>
      <c r="W278" s="11"/>
      <c r="X278" s="11"/>
      <c r="Y278" s="11"/>
      <c r="Z278" s="9" t="s">
        <v>46</v>
      </c>
      <c r="AA278" s="14">
        <v>140994.93</v>
      </c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9" t="s">
        <v>46</v>
      </c>
      <c r="BA278" s="14">
        <f>SUM(BA279)</f>
        <v>49500</v>
      </c>
      <c r="BB278" s="12">
        <f t="shared" si="13"/>
        <v>35.107645360014011</v>
      </c>
    </row>
    <row r="279" spans="1:54" ht="18.75" customHeight="1" x14ac:dyDescent="0.25">
      <c r="A279" s="9" t="s">
        <v>52</v>
      </c>
      <c r="B279" s="10" t="s">
        <v>19</v>
      </c>
      <c r="C279" s="10" t="s">
        <v>180</v>
      </c>
      <c r="D279" s="10" t="s">
        <v>115</v>
      </c>
      <c r="E279" s="10" t="s">
        <v>221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 t="s">
        <v>304</v>
      </c>
      <c r="U279" s="10"/>
      <c r="V279" s="11" t="s">
        <v>53</v>
      </c>
      <c r="W279" s="11"/>
      <c r="X279" s="11"/>
      <c r="Y279" s="11"/>
      <c r="Z279" s="9" t="s">
        <v>52</v>
      </c>
      <c r="AA279" s="14">
        <v>140994.93</v>
      </c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9" t="s">
        <v>52</v>
      </c>
      <c r="BA279" s="14">
        <v>49500</v>
      </c>
      <c r="BB279" s="12">
        <f t="shared" si="13"/>
        <v>35.107645360014011</v>
      </c>
    </row>
    <row r="280" spans="1:54" ht="68.25" customHeight="1" x14ac:dyDescent="0.25">
      <c r="A280" s="6" t="s">
        <v>151</v>
      </c>
      <c r="B280" s="7" t="s">
        <v>19</v>
      </c>
      <c r="C280" s="7" t="s">
        <v>180</v>
      </c>
      <c r="D280" s="7" t="s">
        <v>115</v>
      </c>
      <c r="E280" s="7" t="s">
        <v>222</v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8"/>
      <c r="W280" s="8"/>
      <c r="X280" s="8"/>
      <c r="Y280" s="8"/>
      <c r="Z280" s="6" t="s">
        <v>151</v>
      </c>
      <c r="AA280" s="13">
        <v>359000</v>
      </c>
      <c r="AB280" s="13"/>
      <c r="AC280" s="13">
        <v>359000</v>
      </c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6" t="s">
        <v>151</v>
      </c>
      <c r="BA280" s="14">
        <f>SUM(BA281)</f>
        <v>359000</v>
      </c>
      <c r="BB280" s="12">
        <f t="shared" si="13"/>
        <v>100</v>
      </c>
    </row>
    <row r="281" spans="1:54" ht="31.5" customHeight="1" x14ac:dyDescent="0.25">
      <c r="A281" s="9" t="s">
        <v>44</v>
      </c>
      <c r="B281" s="10" t="s">
        <v>19</v>
      </c>
      <c r="C281" s="10" t="s">
        <v>180</v>
      </c>
      <c r="D281" s="10" t="s">
        <v>115</v>
      </c>
      <c r="E281" s="10" t="s">
        <v>222</v>
      </c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 t="s">
        <v>45</v>
      </c>
      <c r="U281" s="10"/>
      <c r="V281" s="11"/>
      <c r="W281" s="11"/>
      <c r="X281" s="11"/>
      <c r="Y281" s="11"/>
      <c r="Z281" s="9" t="s">
        <v>44</v>
      </c>
      <c r="AA281" s="14">
        <v>359000</v>
      </c>
      <c r="AB281" s="14"/>
      <c r="AC281" s="14">
        <v>359000</v>
      </c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9" t="s">
        <v>44</v>
      </c>
      <c r="BA281" s="14">
        <f>SUM(BA282)</f>
        <v>359000</v>
      </c>
      <c r="BB281" s="12">
        <f t="shared" si="13"/>
        <v>100</v>
      </c>
    </row>
    <row r="282" spans="1:54" ht="30.75" customHeight="1" x14ac:dyDescent="0.25">
      <c r="A282" s="9" t="s">
        <v>46</v>
      </c>
      <c r="B282" s="10" t="s">
        <v>19</v>
      </c>
      <c r="C282" s="10" t="s">
        <v>180</v>
      </c>
      <c r="D282" s="10" t="s">
        <v>115</v>
      </c>
      <c r="E282" s="10" t="s">
        <v>222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 t="s">
        <v>47</v>
      </c>
      <c r="U282" s="10"/>
      <c r="V282" s="11"/>
      <c r="W282" s="11"/>
      <c r="X282" s="11"/>
      <c r="Y282" s="11"/>
      <c r="Z282" s="9" t="s">
        <v>46</v>
      </c>
      <c r="AA282" s="14">
        <v>359000</v>
      </c>
      <c r="AB282" s="14"/>
      <c r="AC282" s="14">
        <v>359000</v>
      </c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9" t="s">
        <v>46</v>
      </c>
      <c r="BA282" s="14">
        <f>SUM(BA283)</f>
        <v>359000</v>
      </c>
      <c r="BB282" s="12">
        <f t="shared" si="13"/>
        <v>100</v>
      </c>
    </row>
    <row r="283" spans="1:54" ht="18.75" customHeight="1" x14ac:dyDescent="0.25">
      <c r="A283" s="9" t="s">
        <v>52</v>
      </c>
      <c r="B283" s="10" t="s">
        <v>19</v>
      </c>
      <c r="C283" s="10" t="s">
        <v>180</v>
      </c>
      <c r="D283" s="10" t="s">
        <v>115</v>
      </c>
      <c r="E283" s="10" t="s">
        <v>222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 t="s">
        <v>304</v>
      </c>
      <c r="U283" s="10"/>
      <c r="V283" s="11" t="s">
        <v>53</v>
      </c>
      <c r="W283" s="11"/>
      <c r="X283" s="11"/>
      <c r="Y283" s="11"/>
      <c r="Z283" s="9" t="s">
        <v>52</v>
      </c>
      <c r="AA283" s="14">
        <v>359000</v>
      </c>
      <c r="AB283" s="14"/>
      <c r="AC283" s="14">
        <v>359000</v>
      </c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9" t="s">
        <v>52</v>
      </c>
      <c r="BA283" s="14">
        <v>359000</v>
      </c>
      <c r="BB283" s="12">
        <f t="shared" si="13"/>
        <v>100</v>
      </c>
    </row>
    <row r="284" spans="1:54" ht="58.5" customHeight="1" x14ac:dyDescent="0.25">
      <c r="A284" s="6" t="s">
        <v>223</v>
      </c>
      <c r="B284" s="7" t="s">
        <v>19</v>
      </c>
      <c r="C284" s="7" t="s">
        <v>180</v>
      </c>
      <c r="D284" s="7" t="s">
        <v>115</v>
      </c>
      <c r="E284" s="7" t="s">
        <v>224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8"/>
      <c r="W284" s="8"/>
      <c r="X284" s="8"/>
      <c r="Y284" s="8"/>
      <c r="Z284" s="6" t="s">
        <v>223</v>
      </c>
      <c r="AA284" s="13">
        <v>400000</v>
      </c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6" t="s">
        <v>223</v>
      </c>
      <c r="BA284" s="14">
        <f>SUM(BA285)</f>
        <v>0</v>
      </c>
      <c r="BB284" s="12">
        <f t="shared" si="13"/>
        <v>0</v>
      </c>
    </row>
    <row r="285" spans="1:54" ht="29.25" customHeight="1" x14ac:dyDescent="0.25">
      <c r="A285" s="9" t="s">
        <v>44</v>
      </c>
      <c r="B285" s="10" t="s">
        <v>19</v>
      </c>
      <c r="C285" s="10" t="s">
        <v>180</v>
      </c>
      <c r="D285" s="10" t="s">
        <v>115</v>
      </c>
      <c r="E285" s="10" t="s">
        <v>224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 t="s">
        <v>45</v>
      </c>
      <c r="U285" s="10"/>
      <c r="V285" s="11"/>
      <c r="W285" s="11"/>
      <c r="X285" s="11"/>
      <c r="Y285" s="11"/>
      <c r="Z285" s="9" t="s">
        <v>44</v>
      </c>
      <c r="AA285" s="14">
        <v>400000</v>
      </c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9" t="s">
        <v>44</v>
      </c>
      <c r="BA285" s="14">
        <f>SUM(BA286)</f>
        <v>0</v>
      </c>
      <c r="BB285" s="12">
        <f t="shared" si="13"/>
        <v>0</v>
      </c>
    </row>
    <row r="286" spans="1:54" ht="27.75" customHeight="1" x14ac:dyDescent="0.25">
      <c r="A286" s="9" t="s">
        <v>46</v>
      </c>
      <c r="B286" s="10" t="s">
        <v>19</v>
      </c>
      <c r="C286" s="10" t="s">
        <v>180</v>
      </c>
      <c r="D286" s="10" t="s">
        <v>115</v>
      </c>
      <c r="E286" s="10" t="s">
        <v>224</v>
      </c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 t="s">
        <v>47</v>
      </c>
      <c r="U286" s="10"/>
      <c r="V286" s="11"/>
      <c r="W286" s="11"/>
      <c r="X286" s="11"/>
      <c r="Y286" s="11"/>
      <c r="Z286" s="9" t="s">
        <v>46</v>
      </c>
      <c r="AA286" s="14">
        <v>400000</v>
      </c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9" t="s">
        <v>46</v>
      </c>
      <c r="BA286" s="14">
        <f>SUM(BA287)</f>
        <v>0</v>
      </c>
      <c r="BB286" s="12">
        <f t="shared" si="13"/>
        <v>0</v>
      </c>
    </row>
    <row r="287" spans="1:54" ht="20.25" customHeight="1" x14ac:dyDescent="0.25">
      <c r="A287" s="9" t="s">
        <v>58</v>
      </c>
      <c r="B287" s="10" t="s">
        <v>19</v>
      </c>
      <c r="C287" s="10" t="s">
        <v>180</v>
      </c>
      <c r="D287" s="10" t="s">
        <v>115</v>
      </c>
      <c r="E287" s="10" t="s">
        <v>224</v>
      </c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 t="s">
        <v>304</v>
      </c>
      <c r="U287" s="10"/>
      <c r="V287" s="11" t="s">
        <v>59</v>
      </c>
      <c r="W287" s="11"/>
      <c r="X287" s="11"/>
      <c r="Y287" s="11"/>
      <c r="Z287" s="9" t="s">
        <v>58</v>
      </c>
      <c r="AA287" s="14">
        <v>400000</v>
      </c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9" t="s">
        <v>58</v>
      </c>
      <c r="BA287" s="14">
        <v>0</v>
      </c>
      <c r="BB287" s="12">
        <f t="shared" si="13"/>
        <v>0</v>
      </c>
    </row>
    <row r="288" spans="1:54" ht="28.5" customHeight="1" x14ac:dyDescent="0.25">
      <c r="A288" s="6" t="s">
        <v>225</v>
      </c>
      <c r="B288" s="7" t="s">
        <v>19</v>
      </c>
      <c r="C288" s="7" t="s">
        <v>180</v>
      </c>
      <c r="D288" s="7" t="s">
        <v>115</v>
      </c>
      <c r="E288" s="7" t="s">
        <v>226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8"/>
      <c r="W288" s="8"/>
      <c r="X288" s="8"/>
      <c r="Y288" s="8"/>
      <c r="Z288" s="6" t="s">
        <v>225</v>
      </c>
      <c r="AA288" s="13">
        <v>501666</v>
      </c>
      <c r="AB288" s="13"/>
      <c r="AC288" s="13">
        <v>501666</v>
      </c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6" t="s">
        <v>225</v>
      </c>
      <c r="BA288" s="14">
        <f>SUM(BA289)</f>
        <v>112900</v>
      </c>
      <c r="BB288" s="12">
        <f t="shared" si="13"/>
        <v>22.505013295698731</v>
      </c>
    </row>
    <row r="289" spans="1:54" ht="33.75" customHeight="1" x14ac:dyDescent="0.25">
      <c r="A289" s="9" t="s">
        <v>44</v>
      </c>
      <c r="B289" s="10" t="s">
        <v>19</v>
      </c>
      <c r="C289" s="10" t="s">
        <v>180</v>
      </c>
      <c r="D289" s="10" t="s">
        <v>115</v>
      </c>
      <c r="E289" s="10" t="s">
        <v>226</v>
      </c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 t="s">
        <v>45</v>
      </c>
      <c r="U289" s="10"/>
      <c r="V289" s="11"/>
      <c r="W289" s="11"/>
      <c r="X289" s="11"/>
      <c r="Y289" s="11"/>
      <c r="Z289" s="9" t="s">
        <v>44</v>
      </c>
      <c r="AA289" s="14">
        <v>501666</v>
      </c>
      <c r="AB289" s="14"/>
      <c r="AC289" s="14">
        <v>501666</v>
      </c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9" t="s">
        <v>44</v>
      </c>
      <c r="BA289" s="14">
        <f>SUM(BA290)</f>
        <v>112900</v>
      </c>
      <c r="BB289" s="12">
        <f t="shared" si="13"/>
        <v>22.505013295698731</v>
      </c>
    </row>
    <row r="290" spans="1:54" ht="27.75" customHeight="1" x14ac:dyDescent="0.25">
      <c r="A290" s="9" t="s">
        <v>46</v>
      </c>
      <c r="B290" s="10" t="s">
        <v>19</v>
      </c>
      <c r="C290" s="10" t="s">
        <v>180</v>
      </c>
      <c r="D290" s="10" t="s">
        <v>115</v>
      </c>
      <c r="E290" s="10" t="s">
        <v>226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 t="s">
        <v>47</v>
      </c>
      <c r="U290" s="10"/>
      <c r="V290" s="11"/>
      <c r="W290" s="11"/>
      <c r="X290" s="11"/>
      <c r="Y290" s="11"/>
      <c r="Z290" s="9" t="s">
        <v>46</v>
      </c>
      <c r="AA290" s="14">
        <v>501666</v>
      </c>
      <c r="AB290" s="14"/>
      <c r="AC290" s="14">
        <v>501666</v>
      </c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9" t="s">
        <v>46</v>
      </c>
      <c r="BA290" s="14">
        <f>SUM(BA291:BA292)</f>
        <v>112900</v>
      </c>
      <c r="BB290" s="12">
        <f t="shared" si="13"/>
        <v>22.505013295698731</v>
      </c>
    </row>
    <row r="291" spans="1:54" ht="19.5" customHeight="1" x14ac:dyDescent="0.25">
      <c r="A291" s="9" t="s">
        <v>52</v>
      </c>
      <c r="B291" s="10" t="s">
        <v>19</v>
      </c>
      <c r="C291" s="10" t="s">
        <v>180</v>
      </c>
      <c r="D291" s="10" t="s">
        <v>115</v>
      </c>
      <c r="E291" s="10" t="s">
        <v>226</v>
      </c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 t="s">
        <v>304</v>
      </c>
      <c r="U291" s="10"/>
      <c r="V291" s="11" t="s">
        <v>53</v>
      </c>
      <c r="W291" s="11"/>
      <c r="X291" s="11"/>
      <c r="Y291" s="11"/>
      <c r="Z291" s="9" t="s">
        <v>52</v>
      </c>
      <c r="AA291" s="14">
        <v>479266</v>
      </c>
      <c r="AB291" s="14"/>
      <c r="AC291" s="14">
        <v>479266</v>
      </c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9" t="s">
        <v>52</v>
      </c>
      <c r="BA291" s="14">
        <v>112900</v>
      </c>
      <c r="BB291" s="12">
        <f t="shared" si="13"/>
        <v>23.556855691828755</v>
      </c>
    </row>
    <row r="292" spans="1:54" ht="20.25" customHeight="1" x14ac:dyDescent="0.25">
      <c r="A292" s="9" t="s">
        <v>54</v>
      </c>
      <c r="B292" s="10" t="s">
        <v>19</v>
      </c>
      <c r="C292" s="10" t="s">
        <v>180</v>
      </c>
      <c r="D292" s="10" t="s">
        <v>115</v>
      </c>
      <c r="E292" s="10" t="s">
        <v>226</v>
      </c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 t="s">
        <v>304</v>
      </c>
      <c r="U292" s="10"/>
      <c r="V292" s="11" t="s">
        <v>55</v>
      </c>
      <c r="W292" s="11"/>
      <c r="X292" s="11"/>
      <c r="Y292" s="11"/>
      <c r="Z292" s="9" t="s">
        <v>54</v>
      </c>
      <c r="AA292" s="14">
        <v>22400</v>
      </c>
      <c r="AB292" s="14"/>
      <c r="AC292" s="14">
        <v>22400</v>
      </c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9" t="s">
        <v>54</v>
      </c>
      <c r="BA292" s="14">
        <v>0</v>
      </c>
      <c r="BB292" s="12">
        <f t="shared" si="13"/>
        <v>0</v>
      </c>
    </row>
    <row r="293" spans="1:54" ht="76.5" customHeight="1" x14ac:dyDescent="0.25">
      <c r="A293" s="6" t="s">
        <v>227</v>
      </c>
      <c r="B293" s="7" t="s">
        <v>19</v>
      </c>
      <c r="C293" s="7" t="s">
        <v>180</v>
      </c>
      <c r="D293" s="7" t="s">
        <v>115</v>
      </c>
      <c r="E293" s="7" t="s">
        <v>228</v>
      </c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8"/>
      <c r="W293" s="8"/>
      <c r="X293" s="8"/>
      <c r="Y293" s="8"/>
      <c r="Z293" s="6" t="s">
        <v>227</v>
      </c>
      <c r="AA293" s="13">
        <v>1041600</v>
      </c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6" t="s">
        <v>227</v>
      </c>
      <c r="BA293" s="14">
        <f>SUM(BA294)</f>
        <v>0</v>
      </c>
      <c r="BB293" s="12">
        <f t="shared" si="13"/>
        <v>0</v>
      </c>
    </row>
    <row r="294" spans="1:54" ht="33.75" customHeight="1" x14ac:dyDescent="0.25">
      <c r="A294" s="9" t="s">
        <v>44</v>
      </c>
      <c r="B294" s="10" t="s">
        <v>19</v>
      </c>
      <c r="C294" s="10" t="s">
        <v>180</v>
      </c>
      <c r="D294" s="10" t="s">
        <v>115</v>
      </c>
      <c r="E294" s="10" t="s">
        <v>228</v>
      </c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 t="s">
        <v>45</v>
      </c>
      <c r="U294" s="10"/>
      <c r="V294" s="11"/>
      <c r="W294" s="11"/>
      <c r="X294" s="11"/>
      <c r="Y294" s="11"/>
      <c r="Z294" s="9" t="s">
        <v>44</v>
      </c>
      <c r="AA294" s="14">
        <v>1041600</v>
      </c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9" t="s">
        <v>44</v>
      </c>
      <c r="BA294" s="14">
        <f>SUM(BA295)</f>
        <v>0</v>
      </c>
      <c r="BB294" s="12">
        <f t="shared" si="13"/>
        <v>0</v>
      </c>
    </row>
    <row r="295" spans="1:54" ht="34.5" customHeight="1" x14ac:dyDescent="0.25">
      <c r="A295" s="9" t="s">
        <v>46</v>
      </c>
      <c r="B295" s="10" t="s">
        <v>19</v>
      </c>
      <c r="C295" s="10" t="s">
        <v>180</v>
      </c>
      <c r="D295" s="10" t="s">
        <v>115</v>
      </c>
      <c r="E295" s="10" t="s">
        <v>228</v>
      </c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 t="s">
        <v>47</v>
      </c>
      <c r="U295" s="10"/>
      <c r="V295" s="11"/>
      <c r="W295" s="11"/>
      <c r="X295" s="11"/>
      <c r="Y295" s="11"/>
      <c r="Z295" s="9" t="s">
        <v>46</v>
      </c>
      <c r="AA295" s="14">
        <v>1041600</v>
      </c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9" t="s">
        <v>46</v>
      </c>
      <c r="BA295" s="14">
        <f>SUM(BA296)</f>
        <v>0</v>
      </c>
      <c r="BB295" s="12">
        <f t="shared" si="13"/>
        <v>0</v>
      </c>
    </row>
    <row r="296" spans="1:54" ht="18" customHeight="1" x14ac:dyDescent="0.25">
      <c r="A296" s="9" t="s">
        <v>52</v>
      </c>
      <c r="B296" s="10" t="s">
        <v>19</v>
      </c>
      <c r="C296" s="10" t="s">
        <v>180</v>
      </c>
      <c r="D296" s="10" t="s">
        <v>115</v>
      </c>
      <c r="E296" s="10" t="s">
        <v>228</v>
      </c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 t="s">
        <v>304</v>
      </c>
      <c r="U296" s="10"/>
      <c r="V296" s="11" t="s">
        <v>53</v>
      </c>
      <c r="W296" s="11"/>
      <c r="X296" s="11"/>
      <c r="Y296" s="11"/>
      <c r="Z296" s="9" t="s">
        <v>52</v>
      </c>
      <c r="AA296" s="14">
        <v>1041600</v>
      </c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9" t="s">
        <v>52</v>
      </c>
      <c r="BA296" s="14">
        <v>0</v>
      </c>
      <c r="BB296" s="12">
        <f t="shared" si="13"/>
        <v>0</v>
      </c>
    </row>
    <row r="297" spans="1:54" ht="24.75" customHeight="1" x14ac:dyDescent="0.25">
      <c r="A297" s="6" t="s">
        <v>229</v>
      </c>
      <c r="B297" s="7" t="s">
        <v>19</v>
      </c>
      <c r="C297" s="7" t="s">
        <v>180</v>
      </c>
      <c r="D297" s="7" t="s">
        <v>115</v>
      </c>
      <c r="E297" s="7" t="s">
        <v>230</v>
      </c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8"/>
      <c r="W297" s="8"/>
      <c r="X297" s="8"/>
      <c r="Y297" s="8"/>
      <c r="Z297" s="6" t="s">
        <v>229</v>
      </c>
      <c r="AA297" s="13">
        <v>1077500</v>
      </c>
      <c r="AB297" s="13"/>
      <c r="AC297" s="13">
        <v>872000</v>
      </c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6" t="s">
        <v>229</v>
      </c>
      <c r="BA297" s="14">
        <f>SUM(BA298)</f>
        <v>0</v>
      </c>
      <c r="BB297" s="12">
        <f t="shared" si="13"/>
        <v>0</v>
      </c>
    </row>
    <row r="298" spans="1:54" ht="29.25" customHeight="1" x14ac:dyDescent="0.25">
      <c r="A298" s="9" t="s">
        <v>44</v>
      </c>
      <c r="B298" s="10" t="s">
        <v>19</v>
      </c>
      <c r="C298" s="10" t="s">
        <v>180</v>
      </c>
      <c r="D298" s="10" t="s">
        <v>115</v>
      </c>
      <c r="E298" s="10" t="s">
        <v>230</v>
      </c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 t="s">
        <v>45</v>
      </c>
      <c r="U298" s="10"/>
      <c r="V298" s="11"/>
      <c r="W298" s="11"/>
      <c r="X298" s="11"/>
      <c r="Y298" s="11"/>
      <c r="Z298" s="9" t="s">
        <v>44</v>
      </c>
      <c r="AA298" s="14">
        <v>1077500</v>
      </c>
      <c r="AB298" s="14"/>
      <c r="AC298" s="14">
        <v>872000</v>
      </c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9" t="s">
        <v>44</v>
      </c>
      <c r="BA298" s="14">
        <f>SUM(BA299)</f>
        <v>0</v>
      </c>
      <c r="BB298" s="12">
        <f t="shared" si="13"/>
        <v>0</v>
      </c>
    </row>
    <row r="299" spans="1:54" ht="30.75" customHeight="1" x14ac:dyDescent="0.25">
      <c r="A299" s="9" t="s">
        <v>46</v>
      </c>
      <c r="B299" s="10" t="s">
        <v>19</v>
      </c>
      <c r="C299" s="10" t="s">
        <v>180</v>
      </c>
      <c r="D299" s="10" t="s">
        <v>115</v>
      </c>
      <c r="E299" s="10" t="s">
        <v>230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 t="s">
        <v>47</v>
      </c>
      <c r="U299" s="10"/>
      <c r="V299" s="11"/>
      <c r="W299" s="11"/>
      <c r="X299" s="11"/>
      <c r="Y299" s="11"/>
      <c r="Z299" s="9" t="s">
        <v>46</v>
      </c>
      <c r="AA299" s="14">
        <v>1077500</v>
      </c>
      <c r="AB299" s="14"/>
      <c r="AC299" s="14">
        <v>872000</v>
      </c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9" t="s">
        <v>46</v>
      </c>
      <c r="BA299" s="14">
        <f>SUM(BA300)</f>
        <v>0</v>
      </c>
      <c r="BB299" s="12">
        <f t="shared" si="13"/>
        <v>0</v>
      </c>
    </row>
    <row r="300" spans="1:54" ht="19.5" customHeight="1" x14ac:dyDescent="0.25">
      <c r="A300" s="9" t="s">
        <v>313</v>
      </c>
      <c r="B300" s="10" t="s">
        <v>19</v>
      </c>
      <c r="C300" s="10" t="s">
        <v>180</v>
      </c>
      <c r="D300" s="10" t="s">
        <v>115</v>
      </c>
      <c r="E300" s="10" t="s">
        <v>230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 t="s">
        <v>304</v>
      </c>
      <c r="U300" s="10"/>
      <c r="V300" s="11" t="s">
        <v>59</v>
      </c>
      <c r="W300" s="11"/>
      <c r="X300" s="11"/>
      <c r="Y300" s="11"/>
      <c r="Z300" s="9" t="s">
        <v>58</v>
      </c>
      <c r="AA300" s="14">
        <f>SUM(AA301:AA303)</f>
        <v>1077500</v>
      </c>
      <c r="AB300" s="14"/>
      <c r="AC300" s="14">
        <v>872000</v>
      </c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9" t="s">
        <v>58</v>
      </c>
      <c r="BA300" s="14">
        <f>SUM(BA301:BA303)</f>
        <v>0</v>
      </c>
      <c r="BB300" s="12">
        <f t="shared" ref="BB300" si="14">PRODUCT(BA300,1/AA300,100)</f>
        <v>0</v>
      </c>
    </row>
    <row r="301" spans="1:54" ht="16.5" customHeight="1" x14ac:dyDescent="0.25">
      <c r="A301" s="9" t="s">
        <v>314</v>
      </c>
      <c r="B301" s="10" t="s">
        <v>19</v>
      </c>
      <c r="C301" s="10" t="s">
        <v>180</v>
      </c>
      <c r="D301" s="10" t="s">
        <v>115</v>
      </c>
      <c r="E301" s="10" t="s">
        <v>230</v>
      </c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 t="s">
        <v>304</v>
      </c>
      <c r="U301" s="10"/>
      <c r="V301" s="11" t="s">
        <v>59</v>
      </c>
      <c r="W301" s="11"/>
      <c r="X301" s="11"/>
      <c r="Y301" s="11"/>
      <c r="Z301" s="9" t="s">
        <v>58</v>
      </c>
      <c r="AA301" s="14">
        <v>427279.99</v>
      </c>
      <c r="AB301" s="14"/>
      <c r="AC301" s="14">
        <v>872000</v>
      </c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9" t="s">
        <v>58</v>
      </c>
      <c r="BA301" s="14">
        <v>0</v>
      </c>
      <c r="BB301" s="12">
        <f t="shared" si="13"/>
        <v>0</v>
      </c>
    </row>
    <row r="302" spans="1:54" ht="16.5" customHeight="1" x14ac:dyDescent="0.25">
      <c r="A302" s="9" t="s">
        <v>315</v>
      </c>
      <c r="B302" s="10" t="s">
        <v>19</v>
      </c>
      <c r="C302" s="10" t="s">
        <v>180</v>
      </c>
      <c r="D302" s="10" t="s">
        <v>115</v>
      </c>
      <c r="E302" s="10" t="s">
        <v>230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 t="s">
        <v>304</v>
      </c>
      <c r="U302" s="10"/>
      <c r="V302" s="11" t="s">
        <v>59</v>
      </c>
      <c r="W302" s="11"/>
      <c r="X302" s="11"/>
      <c r="Y302" s="11"/>
      <c r="Z302" s="9" t="s">
        <v>58</v>
      </c>
      <c r="AA302" s="14">
        <v>444720.01</v>
      </c>
      <c r="AB302" s="14"/>
      <c r="AC302" s="14">
        <v>872000</v>
      </c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9" t="s">
        <v>58</v>
      </c>
      <c r="BA302" s="14">
        <v>0</v>
      </c>
      <c r="BB302" s="12">
        <f t="shared" ref="BB302" si="15">PRODUCT(BA302,1/AA302,100)</f>
        <v>0</v>
      </c>
    </row>
    <row r="303" spans="1:54" ht="18.75" customHeight="1" x14ac:dyDescent="0.25">
      <c r="A303" s="9" t="s">
        <v>316</v>
      </c>
      <c r="B303" s="10" t="s">
        <v>19</v>
      </c>
      <c r="C303" s="10" t="s">
        <v>180</v>
      </c>
      <c r="D303" s="10" t="s">
        <v>115</v>
      </c>
      <c r="E303" s="10" t="s">
        <v>230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 t="s">
        <v>304</v>
      </c>
      <c r="U303" s="10"/>
      <c r="V303" s="11" t="s">
        <v>59</v>
      </c>
      <c r="W303" s="11"/>
      <c r="X303" s="11"/>
      <c r="Y303" s="11"/>
      <c r="Z303" s="9" t="s">
        <v>58</v>
      </c>
      <c r="AA303" s="14">
        <v>205500</v>
      </c>
      <c r="AB303" s="14"/>
      <c r="AC303" s="14">
        <v>872000</v>
      </c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9" t="s">
        <v>58</v>
      </c>
      <c r="BA303" s="14">
        <v>0</v>
      </c>
      <c r="BB303" s="12">
        <f t="shared" si="13"/>
        <v>0</v>
      </c>
    </row>
    <row r="304" spans="1:54" ht="70.5" customHeight="1" x14ac:dyDescent="0.25">
      <c r="A304" s="6" t="s">
        <v>155</v>
      </c>
      <c r="B304" s="7" t="s">
        <v>19</v>
      </c>
      <c r="C304" s="7" t="s">
        <v>180</v>
      </c>
      <c r="D304" s="7" t="s">
        <v>115</v>
      </c>
      <c r="E304" s="7" t="s">
        <v>231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8"/>
      <c r="W304" s="8"/>
      <c r="X304" s="8"/>
      <c r="Y304" s="8"/>
      <c r="Z304" s="6" t="s">
        <v>155</v>
      </c>
      <c r="AA304" s="13">
        <v>140000</v>
      </c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>
        <v>105000</v>
      </c>
      <c r="AQ304" s="13"/>
      <c r="AR304" s="13"/>
      <c r="AS304" s="13"/>
      <c r="AT304" s="13"/>
      <c r="AU304" s="13"/>
      <c r="AV304" s="13"/>
      <c r="AW304" s="13"/>
      <c r="AX304" s="13"/>
      <c r="AY304" s="13"/>
      <c r="AZ304" s="6" t="s">
        <v>155</v>
      </c>
      <c r="BA304" s="14">
        <f>SUM(BA305)</f>
        <v>140000</v>
      </c>
      <c r="BB304" s="12">
        <f t="shared" si="13"/>
        <v>100</v>
      </c>
    </row>
    <row r="305" spans="1:54" ht="32.25" customHeight="1" x14ac:dyDescent="0.25">
      <c r="A305" s="9" t="s">
        <v>44</v>
      </c>
      <c r="B305" s="10" t="s">
        <v>19</v>
      </c>
      <c r="C305" s="10" t="s">
        <v>180</v>
      </c>
      <c r="D305" s="10" t="s">
        <v>115</v>
      </c>
      <c r="E305" s="10" t="s">
        <v>231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 t="s">
        <v>45</v>
      </c>
      <c r="U305" s="10"/>
      <c r="V305" s="11"/>
      <c r="W305" s="11"/>
      <c r="X305" s="11"/>
      <c r="Y305" s="11"/>
      <c r="Z305" s="9" t="s">
        <v>44</v>
      </c>
      <c r="AA305" s="14">
        <v>140000</v>
      </c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>
        <v>105000</v>
      </c>
      <c r="AQ305" s="14"/>
      <c r="AR305" s="14"/>
      <c r="AS305" s="14"/>
      <c r="AT305" s="14"/>
      <c r="AU305" s="14"/>
      <c r="AV305" s="14"/>
      <c r="AW305" s="14"/>
      <c r="AX305" s="14"/>
      <c r="AY305" s="14"/>
      <c r="AZ305" s="9" t="s">
        <v>44</v>
      </c>
      <c r="BA305" s="14">
        <f>SUM(BA306)</f>
        <v>140000</v>
      </c>
      <c r="BB305" s="12">
        <f t="shared" si="13"/>
        <v>100</v>
      </c>
    </row>
    <row r="306" spans="1:54" ht="30" customHeight="1" x14ac:dyDescent="0.25">
      <c r="A306" s="9" t="s">
        <v>46</v>
      </c>
      <c r="B306" s="10" t="s">
        <v>19</v>
      </c>
      <c r="C306" s="10" t="s">
        <v>180</v>
      </c>
      <c r="D306" s="10" t="s">
        <v>115</v>
      </c>
      <c r="E306" s="10" t="s">
        <v>231</v>
      </c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 t="s">
        <v>47</v>
      </c>
      <c r="U306" s="10"/>
      <c r="V306" s="11"/>
      <c r="W306" s="11"/>
      <c r="X306" s="11"/>
      <c r="Y306" s="11"/>
      <c r="Z306" s="9" t="s">
        <v>46</v>
      </c>
      <c r="AA306" s="14">
        <v>140000</v>
      </c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>
        <v>105000</v>
      </c>
      <c r="AQ306" s="14"/>
      <c r="AR306" s="14"/>
      <c r="AS306" s="14"/>
      <c r="AT306" s="14"/>
      <c r="AU306" s="14"/>
      <c r="AV306" s="14"/>
      <c r="AW306" s="14"/>
      <c r="AX306" s="14"/>
      <c r="AY306" s="14"/>
      <c r="AZ306" s="9" t="s">
        <v>46</v>
      </c>
      <c r="BA306" s="14">
        <f>SUM(BA307)</f>
        <v>140000</v>
      </c>
      <c r="BB306" s="12">
        <f t="shared" si="13"/>
        <v>100</v>
      </c>
    </row>
    <row r="307" spans="1:54" ht="18.75" customHeight="1" x14ac:dyDescent="0.25">
      <c r="A307" s="9" t="s">
        <v>52</v>
      </c>
      <c r="B307" s="10" t="s">
        <v>19</v>
      </c>
      <c r="C307" s="10" t="s">
        <v>180</v>
      </c>
      <c r="D307" s="10" t="s">
        <v>115</v>
      </c>
      <c r="E307" s="10" t="s">
        <v>231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 t="s">
        <v>304</v>
      </c>
      <c r="U307" s="10"/>
      <c r="V307" s="11" t="s">
        <v>53</v>
      </c>
      <c r="W307" s="11"/>
      <c r="X307" s="11"/>
      <c r="Y307" s="11"/>
      <c r="Z307" s="9" t="s">
        <v>52</v>
      </c>
      <c r="AA307" s="14">
        <v>140000</v>
      </c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>
        <v>105000</v>
      </c>
      <c r="AQ307" s="14"/>
      <c r="AR307" s="14"/>
      <c r="AS307" s="14"/>
      <c r="AT307" s="14"/>
      <c r="AU307" s="14"/>
      <c r="AV307" s="14"/>
      <c r="AW307" s="14"/>
      <c r="AX307" s="14"/>
      <c r="AY307" s="14"/>
      <c r="AZ307" s="9" t="s">
        <v>52</v>
      </c>
      <c r="BA307" s="14">
        <v>140000</v>
      </c>
      <c r="BB307" s="12">
        <f t="shared" si="13"/>
        <v>100</v>
      </c>
    </row>
    <row r="308" spans="1:54" ht="31.5" customHeight="1" x14ac:dyDescent="0.25">
      <c r="A308" s="6" t="s">
        <v>232</v>
      </c>
      <c r="B308" s="7" t="s">
        <v>19</v>
      </c>
      <c r="C308" s="7" t="s">
        <v>180</v>
      </c>
      <c r="D308" s="7" t="s">
        <v>115</v>
      </c>
      <c r="E308" s="7" t="s">
        <v>233</v>
      </c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8"/>
      <c r="W308" s="8"/>
      <c r="X308" s="8"/>
      <c r="Y308" s="8"/>
      <c r="Z308" s="6" t="s">
        <v>232</v>
      </c>
      <c r="AA308" s="13">
        <v>111005.07</v>
      </c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>
        <v>260000</v>
      </c>
      <c r="AQ308" s="13"/>
      <c r="AR308" s="13"/>
      <c r="AS308" s="13"/>
      <c r="AT308" s="13"/>
      <c r="AU308" s="13">
        <v>260000</v>
      </c>
      <c r="AV308" s="13"/>
      <c r="AW308" s="13"/>
      <c r="AX308" s="13"/>
      <c r="AY308" s="13"/>
      <c r="AZ308" s="6" t="s">
        <v>232</v>
      </c>
      <c r="BA308" s="14">
        <f>SUM(BA309)</f>
        <v>50702.54</v>
      </c>
      <c r="BB308" s="12">
        <f t="shared" si="13"/>
        <v>45.675877687388514</v>
      </c>
    </row>
    <row r="309" spans="1:54" ht="33" customHeight="1" x14ac:dyDescent="0.25">
      <c r="A309" s="9" t="s">
        <v>44</v>
      </c>
      <c r="B309" s="10" t="s">
        <v>19</v>
      </c>
      <c r="C309" s="10" t="s">
        <v>180</v>
      </c>
      <c r="D309" s="10" t="s">
        <v>115</v>
      </c>
      <c r="E309" s="10" t="s">
        <v>233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 t="s">
        <v>45</v>
      </c>
      <c r="U309" s="10"/>
      <c r="V309" s="11"/>
      <c r="W309" s="11"/>
      <c r="X309" s="11"/>
      <c r="Y309" s="11"/>
      <c r="Z309" s="9" t="s">
        <v>44</v>
      </c>
      <c r="AA309" s="14">
        <v>111005.07</v>
      </c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>
        <v>260000</v>
      </c>
      <c r="AQ309" s="14"/>
      <c r="AR309" s="14"/>
      <c r="AS309" s="14"/>
      <c r="AT309" s="14"/>
      <c r="AU309" s="14">
        <v>260000</v>
      </c>
      <c r="AV309" s="14"/>
      <c r="AW309" s="14"/>
      <c r="AX309" s="14"/>
      <c r="AY309" s="14"/>
      <c r="AZ309" s="9" t="s">
        <v>44</v>
      </c>
      <c r="BA309" s="14">
        <f>SUM(BA310)</f>
        <v>50702.54</v>
      </c>
      <c r="BB309" s="12">
        <f t="shared" si="13"/>
        <v>45.675877687388514</v>
      </c>
    </row>
    <row r="310" spans="1:54" ht="31.5" customHeight="1" x14ac:dyDescent="0.25">
      <c r="A310" s="9" t="s">
        <v>46</v>
      </c>
      <c r="B310" s="10" t="s">
        <v>19</v>
      </c>
      <c r="C310" s="10" t="s">
        <v>180</v>
      </c>
      <c r="D310" s="10" t="s">
        <v>115</v>
      </c>
      <c r="E310" s="10" t="s">
        <v>233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 t="s">
        <v>47</v>
      </c>
      <c r="U310" s="10"/>
      <c r="V310" s="11"/>
      <c r="W310" s="11"/>
      <c r="X310" s="11"/>
      <c r="Y310" s="11"/>
      <c r="Z310" s="9" t="s">
        <v>46</v>
      </c>
      <c r="AA310" s="14">
        <v>111005.07</v>
      </c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>
        <v>260000</v>
      </c>
      <c r="AQ310" s="14"/>
      <c r="AR310" s="14"/>
      <c r="AS310" s="14"/>
      <c r="AT310" s="14"/>
      <c r="AU310" s="14">
        <v>260000</v>
      </c>
      <c r="AV310" s="14"/>
      <c r="AW310" s="14"/>
      <c r="AX310" s="14"/>
      <c r="AY310" s="14"/>
      <c r="AZ310" s="9" t="s">
        <v>46</v>
      </c>
      <c r="BA310" s="14">
        <f>SUM(BA311:BA312)</f>
        <v>50702.54</v>
      </c>
      <c r="BB310" s="12">
        <f t="shared" si="13"/>
        <v>45.675877687388514</v>
      </c>
    </row>
    <row r="311" spans="1:54" ht="17.25" customHeight="1" x14ac:dyDescent="0.25">
      <c r="A311" s="9" t="s">
        <v>52</v>
      </c>
      <c r="B311" s="10" t="s">
        <v>19</v>
      </c>
      <c r="C311" s="10" t="s">
        <v>180</v>
      </c>
      <c r="D311" s="10" t="s">
        <v>115</v>
      </c>
      <c r="E311" s="10" t="s">
        <v>233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 t="s">
        <v>304</v>
      </c>
      <c r="U311" s="10"/>
      <c r="V311" s="11" t="s">
        <v>53</v>
      </c>
      <c r="W311" s="11"/>
      <c r="X311" s="11"/>
      <c r="Y311" s="11"/>
      <c r="Z311" s="9" t="s">
        <v>52</v>
      </c>
      <c r="AA311" s="14">
        <v>101405.07</v>
      </c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>
        <v>250000</v>
      </c>
      <c r="AQ311" s="14"/>
      <c r="AR311" s="14"/>
      <c r="AS311" s="14"/>
      <c r="AT311" s="14"/>
      <c r="AU311" s="14">
        <v>250000</v>
      </c>
      <c r="AV311" s="14"/>
      <c r="AW311" s="14"/>
      <c r="AX311" s="14"/>
      <c r="AY311" s="14"/>
      <c r="AZ311" s="9" t="s">
        <v>52</v>
      </c>
      <c r="BA311" s="14">
        <v>50702.54</v>
      </c>
      <c r="BB311" s="12">
        <f t="shared" si="13"/>
        <v>50.000004930719932</v>
      </c>
    </row>
    <row r="312" spans="1:54" ht="18" customHeight="1" x14ac:dyDescent="0.25">
      <c r="A312" s="9" t="s">
        <v>54</v>
      </c>
      <c r="B312" s="10" t="s">
        <v>19</v>
      </c>
      <c r="C312" s="10" t="s">
        <v>180</v>
      </c>
      <c r="D312" s="10" t="s">
        <v>115</v>
      </c>
      <c r="E312" s="10" t="s">
        <v>233</v>
      </c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 t="s">
        <v>304</v>
      </c>
      <c r="U312" s="10"/>
      <c r="V312" s="11" t="s">
        <v>55</v>
      </c>
      <c r="W312" s="11"/>
      <c r="X312" s="11"/>
      <c r="Y312" s="11"/>
      <c r="Z312" s="9" t="s">
        <v>54</v>
      </c>
      <c r="AA312" s="14">
        <v>9600</v>
      </c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>
        <v>10000</v>
      </c>
      <c r="AQ312" s="14"/>
      <c r="AR312" s="14"/>
      <c r="AS312" s="14"/>
      <c r="AT312" s="14"/>
      <c r="AU312" s="14">
        <v>10000</v>
      </c>
      <c r="AV312" s="14"/>
      <c r="AW312" s="14"/>
      <c r="AX312" s="14"/>
      <c r="AY312" s="14"/>
      <c r="AZ312" s="9" t="s">
        <v>54</v>
      </c>
      <c r="BA312" s="14">
        <v>0</v>
      </c>
      <c r="BB312" s="12">
        <f t="shared" si="13"/>
        <v>0</v>
      </c>
    </row>
    <row r="313" spans="1:54" ht="82.5" customHeight="1" x14ac:dyDescent="0.25">
      <c r="A313" s="6" t="s">
        <v>234</v>
      </c>
      <c r="B313" s="7" t="s">
        <v>19</v>
      </c>
      <c r="C313" s="7" t="s">
        <v>180</v>
      </c>
      <c r="D313" s="7" t="s">
        <v>115</v>
      </c>
      <c r="E313" s="7" t="s">
        <v>235</v>
      </c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8"/>
      <c r="W313" s="8"/>
      <c r="X313" s="8"/>
      <c r="Y313" s="8"/>
      <c r="Z313" s="6" t="s">
        <v>234</v>
      </c>
      <c r="AA313" s="13">
        <v>72347</v>
      </c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6" t="s">
        <v>234</v>
      </c>
      <c r="BA313" s="14">
        <f>SUM(BA314)</f>
        <v>0</v>
      </c>
      <c r="BB313" s="12">
        <f t="shared" si="13"/>
        <v>0</v>
      </c>
    </row>
    <row r="314" spans="1:54" ht="32.25" customHeight="1" x14ac:dyDescent="0.25">
      <c r="A314" s="9" t="s">
        <v>44</v>
      </c>
      <c r="B314" s="10" t="s">
        <v>19</v>
      </c>
      <c r="C314" s="10" t="s">
        <v>180</v>
      </c>
      <c r="D314" s="10" t="s">
        <v>115</v>
      </c>
      <c r="E314" s="10" t="s">
        <v>235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 t="s">
        <v>45</v>
      </c>
      <c r="U314" s="10"/>
      <c r="V314" s="11"/>
      <c r="W314" s="11"/>
      <c r="X314" s="11"/>
      <c r="Y314" s="11"/>
      <c r="Z314" s="9" t="s">
        <v>44</v>
      </c>
      <c r="AA314" s="14">
        <v>72347</v>
      </c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9" t="s">
        <v>44</v>
      </c>
      <c r="BA314" s="14">
        <f>SUM(BA315)</f>
        <v>0</v>
      </c>
      <c r="BB314" s="12">
        <f t="shared" si="13"/>
        <v>0</v>
      </c>
    </row>
    <row r="315" spans="1:54" ht="27" customHeight="1" x14ac:dyDescent="0.25">
      <c r="A315" s="9" t="s">
        <v>46</v>
      </c>
      <c r="B315" s="10" t="s">
        <v>19</v>
      </c>
      <c r="C315" s="10" t="s">
        <v>180</v>
      </c>
      <c r="D315" s="10" t="s">
        <v>115</v>
      </c>
      <c r="E315" s="10" t="s">
        <v>235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 t="s">
        <v>47</v>
      </c>
      <c r="U315" s="10"/>
      <c r="V315" s="11"/>
      <c r="W315" s="11"/>
      <c r="X315" s="11"/>
      <c r="Y315" s="11"/>
      <c r="Z315" s="9" t="s">
        <v>46</v>
      </c>
      <c r="AA315" s="14">
        <v>72347</v>
      </c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9" t="s">
        <v>46</v>
      </c>
      <c r="BA315" s="14">
        <f>SUM(BA316)</f>
        <v>0</v>
      </c>
      <c r="BB315" s="12">
        <f t="shared" si="13"/>
        <v>0</v>
      </c>
    </row>
    <row r="316" spans="1:54" ht="21" customHeight="1" x14ac:dyDescent="0.25">
      <c r="A316" s="9" t="s">
        <v>52</v>
      </c>
      <c r="B316" s="10" t="s">
        <v>19</v>
      </c>
      <c r="C316" s="10" t="s">
        <v>180</v>
      </c>
      <c r="D316" s="10" t="s">
        <v>115</v>
      </c>
      <c r="E316" s="10" t="s">
        <v>235</v>
      </c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 t="s">
        <v>304</v>
      </c>
      <c r="U316" s="10"/>
      <c r="V316" s="11" t="s">
        <v>53</v>
      </c>
      <c r="W316" s="11"/>
      <c r="X316" s="11"/>
      <c r="Y316" s="11"/>
      <c r="Z316" s="9" t="s">
        <v>52</v>
      </c>
      <c r="AA316" s="14">
        <v>72347</v>
      </c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9" t="s">
        <v>52</v>
      </c>
      <c r="BA316" s="14">
        <v>0</v>
      </c>
      <c r="BB316" s="12">
        <f t="shared" si="13"/>
        <v>0</v>
      </c>
    </row>
    <row r="317" spans="1:54" ht="54" customHeight="1" x14ac:dyDescent="0.25">
      <c r="A317" s="6" t="s">
        <v>236</v>
      </c>
      <c r="B317" s="7" t="s">
        <v>19</v>
      </c>
      <c r="C317" s="7" t="s">
        <v>180</v>
      </c>
      <c r="D317" s="7" t="s">
        <v>115</v>
      </c>
      <c r="E317" s="7" t="s">
        <v>237</v>
      </c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8"/>
      <c r="W317" s="8"/>
      <c r="X317" s="8"/>
      <c r="Y317" s="8"/>
      <c r="Z317" s="6" t="s">
        <v>236</v>
      </c>
      <c r="AA317" s="13">
        <v>4011859</v>
      </c>
      <c r="AB317" s="13">
        <v>699000</v>
      </c>
      <c r="AC317" s="13">
        <v>2301000</v>
      </c>
      <c r="AD317" s="13"/>
      <c r="AE317" s="13">
        <v>1011859</v>
      </c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6" t="s">
        <v>236</v>
      </c>
      <c r="BA317" s="14">
        <f>SUM(BA318)</f>
        <v>0</v>
      </c>
      <c r="BB317" s="12">
        <f t="shared" si="13"/>
        <v>0</v>
      </c>
    </row>
    <row r="318" spans="1:54" ht="33" customHeight="1" x14ac:dyDescent="0.25">
      <c r="A318" s="6" t="s">
        <v>238</v>
      </c>
      <c r="B318" s="7" t="s">
        <v>19</v>
      </c>
      <c r="C318" s="7" t="s">
        <v>180</v>
      </c>
      <c r="D318" s="7" t="s">
        <v>115</v>
      </c>
      <c r="E318" s="7" t="s">
        <v>239</v>
      </c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8"/>
      <c r="W318" s="8"/>
      <c r="X318" s="8"/>
      <c r="Y318" s="8"/>
      <c r="Z318" s="6" t="s">
        <v>238</v>
      </c>
      <c r="AA318" s="13">
        <v>4011859</v>
      </c>
      <c r="AB318" s="13">
        <v>699000</v>
      </c>
      <c r="AC318" s="13">
        <v>2301000</v>
      </c>
      <c r="AD318" s="13"/>
      <c r="AE318" s="13">
        <v>1011859</v>
      </c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6" t="s">
        <v>238</v>
      </c>
      <c r="BA318" s="14">
        <f>SUM(BA319)</f>
        <v>0</v>
      </c>
      <c r="BB318" s="12">
        <f t="shared" si="13"/>
        <v>0</v>
      </c>
    </row>
    <row r="319" spans="1:54" ht="42.75" customHeight="1" x14ac:dyDescent="0.25">
      <c r="A319" s="6" t="s">
        <v>240</v>
      </c>
      <c r="B319" s="7" t="s">
        <v>19</v>
      </c>
      <c r="C319" s="7" t="s">
        <v>180</v>
      </c>
      <c r="D319" s="7" t="s">
        <v>115</v>
      </c>
      <c r="E319" s="7" t="s">
        <v>241</v>
      </c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8"/>
      <c r="W319" s="8"/>
      <c r="X319" s="8"/>
      <c r="Y319" s="8"/>
      <c r="Z319" s="6" t="s">
        <v>240</v>
      </c>
      <c r="AA319" s="13">
        <v>4011859</v>
      </c>
      <c r="AB319" s="13">
        <v>699000</v>
      </c>
      <c r="AC319" s="13">
        <v>2301000</v>
      </c>
      <c r="AD319" s="13"/>
      <c r="AE319" s="13">
        <v>1011859</v>
      </c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6" t="s">
        <v>240</v>
      </c>
      <c r="BA319" s="14">
        <f>SUM(BA320)</f>
        <v>0</v>
      </c>
      <c r="BB319" s="12">
        <f t="shared" si="13"/>
        <v>0</v>
      </c>
    </row>
    <row r="320" spans="1:54" ht="29.25" customHeight="1" x14ac:dyDescent="0.25">
      <c r="A320" s="9" t="s">
        <v>44</v>
      </c>
      <c r="B320" s="10" t="s">
        <v>19</v>
      </c>
      <c r="C320" s="10" t="s">
        <v>180</v>
      </c>
      <c r="D320" s="10" t="s">
        <v>115</v>
      </c>
      <c r="E320" s="10" t="s">
        <v>241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 t="s">
        <v>45</v>
      </c>
      <c r="U320" s="10"/>
      <c r="V320" s="11"/>
      <c r="W320" s="11"/>
      <c r="X320" s="11"/>
      <c r="Y320" s="11"/>
      <c r="Z320" s="9" t="s">
        <v>44</v>
      </c>
      <c r="AA320" s="14">
        <v>4011859</v>
      </c>
      <c r="AB320" s="14">
        <v>699000</v>
      </c>
      <c r="AC320" s="14">
        <v>2301000</v>
      </c>
      <c r="AD320" s="14"/>
      <c r="AE320" s="14">
        <v>1011859</v>
      </c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9" t="s">
        <v>44</v>
      </c>
      <c r="BA320" s="14">
        <f>SUM(BA321)</f>
        <v>0</v>
      </c>
      <c r="BB320" s="12">
        <f t="shared" si="13"/>
        <v>0</v>
      </c>
    </row>
    <row r="321" spans="1:54" ht="30.75" customHeight="1" x14ac:dyDescent="0.25">
      <c r="A321" s="9" t="s">
        <v>46</v>
      </c>
      <c r="B321" s="10" t="s">
        <v>19</v>
      </c>
      <c r="C321" s="10" t="s">
        <v>180</v>
      </c>
      <c r="D321" s="10" t="s">
        <v>115</v>
      </c>
      <c r="E321" s="10" t="s">
        <v>241</v>
      </c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 t="s">
        <v>47</v>
      </c>
      <c r="U321" s="10"/>
      <c r="V321" s="11"/>
      <c r="W321" s="11"/>
      <c r="X321" s="11"/>
      <c r="Y321" s="11"/>
      <c r="Z321" s="9" t="s">
        <v>46</v>
      </c>
      <c r="AA321" s="14">
        <v>4011859</v>
      </c>
      <c r="AB321" s="14">
        <v>699000</v>
      </c>
      <c r="AC321" s="14">
        <v>2301000</v>
      </c>
      <c r="AD321" s="14"/>
      <c r="AE321" s="14">
        <v>1011859</v>
      </c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9" t="s">
        <v>46</v>
      </c>
      <c r="BA321" s="14">
        <f>SUM(BA322)</f>
        <v>0</v>
      </c>
      <c r="BB321" s="12">
        <f t="shared" si="13"/>
        <v>0</v>
      </c>
    </row>
    <row r="322" spans="1:54" ht="18.75" customHeight="1" x14ac:dyDescent="0.25">
      <c r="A322" s="9" t="s">
        <v>320</v>
      </c>
      <c r="B322" s="10" t="s">
        <v>19</v>
      </c>
      <c r="C322" s="10" t="s">
        <v>180</v>
      </c>
      <c r="D322" s="10" t="s">
        <v>115</v>
      </c>
      <c r="E322" s="10" t="s">
        <v>241</v>
      </c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 t="s">
        <v>304</v>
      </c>
      <c r="U322" s="10"/>
      <c r="V322" s="11" t="s">
        <v>53</v>
      </c>
      <c r="W322" s="11"/>
      <c r="X322" s="11"/>
      <c r="Y322" s="11"/>
      <c r="Z322" s="9" t="s">
        <v>52</v>
      </c>
      <c r="AA322" s="14">
        <f>SUM(AA323:AA325)</f>
        <v>4011859</v>
      </c>
      <c r="AB322" s="14">
        <v>699000</v>
      </c>
      <c r="AC322" s="14">
        <v>2301000</v>
      </c>
      <c r="AD322" s="14"/>
      <c r="AE322" s="14">
        <v>1011859</v>
      </c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9" t="s">
        <v>52</v>
      </c>
      <c r="BA322" s="14">
        <f>SUM(BA323:BA325)</f>
        <v>0</v>
      </c>
      <c r="BB322" s="12">
        <f t="shared" ref="BB322" si="16">PRODUCT(BA322,1/AA322,100)</f>
        <v>0</v>
      </c>
    </row>
    <row r="323" spans="1:54" ht="20.25" customHeight="1" x14ac:dyDescent="0.25">
      <c r="A323" s="9" t="s">
        <v>319</v>
      </c>
      <c r="B323" s="10" t="s">
        <v>19</v>
      </c>
      <c r="C323" s="10" t="s">
        <v>180</v>
      </c>
      <c r="D323" s="10" t="s">
        <v>115</v>
      </c>
      <c r="E323" s="10" t="s">
        <v>241</v>
      </c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 t="s">
        <v>304</v>
      </c>
      <c r="U323" s="10"/>
      <c r="V323" s="11" t="s">
        <v>53</v>
      </c>
      <c r="W323" s="11"/>
      <c r="X323" s="11"/>
      <c r="Y323" s="11"/>
      <c r="Z323" s="9" t="s">
        <v>52</v>
      </c>
      <c r="AA323" s="14">
        <v>699000</v>
      </c>
      <c r="AB323" s="14">
        <v>699000</v>
      </c>
      <c r="AC323" s="14">
        <v>2301000</v>
      </c>
      <c r="AD323" s="14"/>
      <c r="AE323" s="14">
        <v>1011859</v>
      </c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9" t="s">
        <v>52</v>
      </c>
      <c r="BA323" s="14">
        <v>0</v>
      </c>
      <c r="BB323" s="12">
        <f t="shared" ref="BB323" si="17">PRODUCT(BA323,1/AA323,100)</f>
        <v>0</v>
      </c>
    </row>
    <row r="324" spans="1:54" ht="19.5" customHeight="1" x14ac:dyDescent="0.25">
      <c r="A324" s="9" t="s">
        <v>318</v>
      </c>
      <c r="B324" s="10" t="s">
        <v>19</v>
      </c>
      <c r="C324" s="10" t="s">
        <v>180</v>
      </c>
      <c r="D324" s="10" t="s">
        <v>115</v>
      </c>
      <c r="E324" s="10" t="s">
        <v>241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 t="s">
        <v>304</v>
      </c>
      <c r="U324" s="10"/>
      <c r="V324" s="11" t="s">
        <v>53</v>
      </c>
      <c r="W324" s="11"/>
      <c r="X324" s="11"/>
      <c r="Y324" s="11"/>
      <c r="Z324" s="9" t="s">
        <v>52</v>
      </c>
      <c r="AA324" s="14">
        <v>2301000</v>
      </c>
      <c r="AB324" s="14">
        <v>699000</v>
      </c>
      <c r="AC324" s="14">
        <v>2301000</v>
      </c>
      <c r="AD324" s="14"/>
      <c r="AE324" s="14">
        <v>1011859</v>
      </c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9" t="s">
        <v>52</v>
      </c>
      <c r="BA324" s="14">
        <v>0</v>
      </c>
      <c r="BB324" s="12">
        <f t="shared" ref="BB324" si="18">PRODUCT(BA324,1/AA324,100)</f>
        <v>0</v>
      </c>
    </row>
    <row r="325" spans="1:54" ht="20.25" customHeight="1" x14ac:dyDescent="0.25">
      <c r="A325" s="9" t="s">
        <v>317</v>
      </c>
      <c r="B325" s="10" t="s">
        <v>19</v>
      </c>
      <c r="C325" s="10" t="s">
        <v>180</v>
      </c>
      <c r="D325" s="10" t="s">
        <v>115</v>
      </c>
      <c r="E325" s="10" t="s">
        <v>241</v>
      </c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 t="s">
        <v>304</v>
      </c>
      <c r="U325" s="10"/>
      <c r="V325" s="11" t="s">
        <v>53</v>
      </c>
      <c r="W325" s="11"/>
      <c r="X325" s="11"/>
      <c r="Y325" s="11"/>
      <c r="Z325" s="9" t="s">
        <v>52</v>
      </c>
      <c r="AA325" s="14">
        <v>1011859</v>
      </c>
      <c r="AB325" s="14">
        <v>699000</v>
      </c>
      <c r="AC325" s="14">
        <v>2301000</v>
      </c>
      <c r="AD325" s="14"/>
      <c r="AE325" s="14">
        <v>1011859</v>
      </c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9" t="s">
        <v>52</v>
      </c>
      <c r="BA325" s="14">
        <v>0</v>
      </c>
      <c r="BB325" s="12">
        <f t="shared" si="13"/>
        <v>0</v>
      </c>
    </row>
    <row r="326" spans="1:54" ht="20.25" customHeight="1" x14ac:dyDescent="0.25">
      <c r="A326" s="5" t="s">
        <v>242</v>
      </c>
      <c r="B326" s="3" t="s">
        <v>19</v>
      </c>
      <c r="C326" s="3" t="s">
        <v>243</v>
      </c>
      <c r="D326" s="3" t="s">
        <v>22</v>
      </c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4"/>
      <c r="W326" s="4"/>
      <c r="X326" s="4"/>
      <c r="Y326" s="4"/>
      <c r="Z326" s="5" t="s">
        <v>242</v>
      </c>
      <c r="AA326" s="13">
        <f>SUM(AA327)</f>
        <v>6072576.1799999997</v>
      </c>
      <c r="AB326" s="12"/>
      <c r="AC326" s="12">
        <v>5781540</v>
      </c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>
        <v>9066700</v>
      </c>
      <c r="AQ326" s="12"/>
      <c r="AR326" s="12"/>
      <c r="AS326" s="12"/>
      <c r="AT326" s="12"/>
      <c r="AU326" s="12">
        <v>9460700</v>
      </c>
      <c r="AV326" s="12"/>
      <c r="AW326" s="12"/>
      <c r="AX326" s="12"/>
      <c r="AY326" s="12"/>
      <c r="AZ326" s="5" t="s">
        <v>242</v>
      </c>
      <c r="BA326" s="13">
        <f>SUM(BA327)</f>
        <v>0</v>
      </c>
      <c r="BB326" s="12">
        <f t="shared" ref="BB326:BB329" si="19">PRODUCT(BA326,1/AA326,100)</f>
        <v>0</v>
      </c>
    </row>
    <row r="327" spans="1:54" ht="20.25" customHeight="1" x14ac:dyDescent="0.25">
      <c r="A327" s="5" t="s">
        <v>244</v>
      </c>
      <c r="B327" s="3" t="s">
        <v>19</v>
      </c>
      <c r="C327" s="3" t="s">
        <v>243</v>
      </c>
      <c r="D327" s="3" t="s">
        <v>21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4"/>
      <c r="W327" s="4"/>
      <c r="X327" s="4"/>
      <c r="Y327" s="4"/>
      <c r="Z327" s="5" t="s">
        <v>244</v>
      </c>
      <c r="AA327" s="13">
        <f>SUM(AA328)</f>
        <v>6072576.1799999997</v>
      </c>
      <c r="AB327" s="12"/>
      <c r="AC327" s="12">
        <v>5781540</v>
      </c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>
        <v>9066700</v>
      </c>
      <c r="AQ327" s="12"/>
      <c r="AR327" s="12"/>
      <c r="AS327" s="12"/>
      <c r="AT327" s="12"/>
      <c r="AU327" s="12">
        <v>9460700</v>
      </c>
      <c r="AV327" s="12"/>
      <c r="AW327" s="12"/>
      <c r="AX327" s="12"/>
      <c r="AY327" s="12"/>
      <c r="AZ327" s="5" t="s">
        <v>244</v>
      </c>
      <c r="BA327" s="13">
        <f>SUM(BA328)</f>
        <v>0</v>
      </c>
      <c r="BB327" s="12">
        <f t="shared" si="19"/>
        <v>0</v>
      </c>
    </row>
    <row r="328" spans="1:54" ht="46.5" customHeight="1" x14ac:dyDescent="0.25">
      <c r="A328" s="6" t="s">
        <v>121</v>
      </c>
      <c r="B328" s="7" t="s">
        <v>19</v>
      </c>
      <c r="C328" s="7" t="s">
        <v>243</v>
      </c>
      <c r="D328" s="7" t="s">
        <v>21</v>
      </c>
      <c r="E328" s="7" t="s">
        <v>122</v>
      </c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8"/>
      <c r="W328" s="8"/>
      <c r="X328" s="8"/>
      <c r="Y328" s="8"/>
      <c r="Z328" s="6" t="s">
        <v>121</v>
      </c>
      <c r="AA328" s="13">
        <f>SUM(AA329)</f>
        <v>6072576.1799999997</v>
      </c>
      <c r="AB328" s="13"/>
      <c r="AC328" s="13">
        <v>5781540</v>
      </c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>
        <v>9066700</v>
      </c>
      <c r="AQ328" s="13"/>
      <c r="AR328" s="13"/>
      <c r="AS328" s="13"/>
      <c r="AT328" s="13"/>
      <c r="AU328" s="13">
        <v>9460700</v>
      </c>
      <c r="AV328" s="13"/>
      <c r="AW328" s="13"/>
      <c r="AX328" s="13"/>
      <c r="AY328" s="13"/>
      <c r="AZ328" s="6" t="s">
        <v>121</v>
      </c>
      <c r="BA328" s="13">
        <f>SUM(BA329)</f>
        <v>0</v>
      </c>
      <c r="BB328" s="12">
        <f t="shared" si="19"/>
        <v>0</v>
      </c>
    </row>
    <row r="329" spans="1:54" ht="44.25" customHeight="1" x14ac:dyDescent="0.25">
      <c r="A329" s="6" t="s">
        <v>245</v>
      </c>
      <c r="B329" s="7" t="s">
        <v>19</v>
      </c>
      <c r="C329" s="7" t="s">
        <v>243</v>
      </c>
      <c r="D329" s="7" t="s">
        <v>21</v>
      </c>
      <c r="E329" s="7" t="s">
        <v>246</v>
      </c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8"/>
      <c r="W329" s="8"/>
      <c r="X329" s="8"/>
      <c r="Y329" s="8"/>
      <c r="Z329" s="6" t="s">
        <v>245</v>
      </c>
      <c r="AA329" s="13">
        <f>SUM(AA330)</f>
        <v>6072576.1799999997</v>
      </c>
      <c r="AB329" s="13"/>
      <c r="AC329" s="13">
        <v>5781540</v>
      </c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>
        <v>9066700</v>
      </c>
      <c r="AQ329" s="13"/>
      <c r="AR329" s="13"/>
      <c r="AS329" s="13"/>
      <c r="AT329" s="13"/>
      <c r="AU329" s="13">
        <v>9460700</v>
      </c>
      <c r="AV329" s="13"/>
      <c r="AW329" s="13"/>
      <c r="AX329" s="13"/>
      <c r="AY329" s="13"/>
      <c r="AZ329" s="6" t="s">
        <v>245</v>
      </c>
      <c r="BA329" s="13">
        <f>SUM(BA330)</f>
        <v>0</v>
      </c>
      <c r="BB329" s="12">
        <f t="shared" si="19"/>
        <v>0</v>
      </c>
    </row>
    <row r="330" spans="1:54" ht="29.25" customHeight="1" x14ac:dyDescent="0.25">
      <c r="A330" s="6" t="s">
        <v>271</v>
      </c>
      <c r="B330" s="7" t="s">
        <v>19</v>
      </c>
      <c r="C330" s="7" t="s">
        <v>243</v>
      </c>
      <c r="D330" s="7" t="s">
        <v>21</v>
      </c>
      <c r="E330" s="7" t="s">
        <v>272</v>
      </c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8"/>
      <c r="W330" s="8"/>
      <c r="X330" s="8"/>
      <c r="Y330" s="8"/>
      <c r="Z330" s="6" t="s">
        <v>271</v>
      </c>
      <c r="AA330" s="13">
        <f>SUM(AA331,AA335,AA339)</f>
        <v>6072576.1799999997</v>
      </c>
      <c r="AB330" s="13"/>
      <c r="AC330" s="13">
        <v>5000040</v>
      </c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6" t="s">
        <v>271</v>
      </c>
      <c r="BA330" s="13">
        <f>SUM(BA331,BA335,BA339)</f>
        <v>0</v>
      </c>
      <c r="BB330" s="12">
        <f t="shared" ref="BB330:BB342" si="20">PRODUCT(BA330,1/AA330,100)</f>
        <v>0</v>
      </c>
    </row>
    <row r="331" spans="1:54" ht="18.75" customHeight="1" x14ac:dyDescent="0.25">
      <c r="A331" s="6" t="s">
        <v>273</v>
      </c>
      <c r="B331" s="7" t="s">
        <v>19</v>
      </c>
      <c r="C331" s="7" t="s">
        <v>243</v>
      </c>
      <c r="D331" s="7" t="s">
        <v>21</v>
      </c>
      <c r="E331" s="7" t="s">
        <v>274</v>
      </c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8"/>
      <c r="W331" s="8"/>
      <c r="X331" s="8"/>
      <c r="Y331" s="8"/>
      <c r="Z331" s="6" t="s">
        <v>273</v>
      </c>
      <c r="AA331" s="13">
        <v>300000</v>
      </c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6" t="s">
        <v>273</v>
      </c>
      <c r="BA331" s="14">
        <f>SUM(BA332)</f>
        <v>0</v>
      </c>
      <c r="BB331" s="12">
        <f t="shared" si="20"/>
        <v>0</v>
      </c>
    </row>
    <row r="332" spans="1:54" ht="30.75" customHeight="1" x14ac:dyDescent="0.25">
      <c r="A332" s="9" t="s">
        <v>44</v>
      </c>
      <c r="B332" s="10" t="s">
        <v>19</v>
      </c>
      <c r="C332" s="10" t="s">
        <v>243</v>
      </c>
      <c r="D332" s="10" t="s">
        <v>21</v>
      </c>
      <c r="E332" s="10" t="s">
        <v>274</v>
      </c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 t="s">
        <v>45</v>
      </c>
      <c r="U332" s="10"/>
      <c r="V332" s="11"/>
      <c r="W332" s="11"/>
      <c r="X332" s="11"/>
      <c r="Y332" s="11"/>
      <c r="Z332" s="9" t="s">
        <v>44</v>
      </c>
      <c r="AA332" s="14">
        <v>300000</v>
      </c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9" t="s">
        <v>44</v>
      </c>
      <c r="BA332" s="14">
        <f>SUM(BA333)</f>
        <v>0</v>
      </c>
      <c r="BB332" s="12">
        <f t="shared" si="20"/>
        <v>0</v>
      </c>
    </row>
    <row r="333" spans="1:54" ht="26.25" customHeight="1" x14ac:dyDescent="0.25">
      <c r="A333" s="9" t="s">
        <v>46</v>
      </c>
      <c r="B333" s="10" t="s">
        <v>19</v>
      </c>
      <c r="C333" s="10" t="s">
        <v>243</v>
      </c>
      <c r="D333" s="10" t="s">
        <v>21</v>
      </c>
      <c r="E333" s="10" t="s">
        <v>274</v>
      </c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 t="s">
        <v>47</v>
      </c>
      <c r="U333" s="10"/>
      <c r="V333" s="11"/>
      <c r="W333" s="11"/>
      <c r="X333" s="11"/>
      <c r="Y333" s="11"/>
      <c r="Z333" s="9" t="s">
        <v>46</v>
      </c>
      <c r="AA333" s="14">
        <v>300000</v>
      </c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9" t="s">
        <v>46</v>
      </c>
      <c r="BA333" s="14">
        <f>SUM(BA334)</f>
        <v>0</v>
      </c>
      <c r="BB333" s="12">
        <f t="shared" si="20"/>
        <v>0</v>
      </c>
    </row>
    <row r="334" spans="1:54" ht="21.75" customHeight="1" x14ac:dyDescent="0.25">
      <c r="A334" s="9" t="s">
        <v>54</v>
      </c>
      <c r="B334" s="10" t="s">
        <v>19</v>
      </c>
      <c r="C334" s="10" t="s">
        <v>243</v>
      </c>
      <c r="D334" s="10" t="s">
        <v>21</v>
      </c>
      <c r="E334" s="10" t="s">
        <v>274</v>
      </c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 t="s">
        <v>304</v>
      </c>
      <c r="U334" s="10"/>
      <c r="V334" s="11" t="s">
        <v>55</v>
      </c>
      <c r="W334" s="11"/>
      <c r="X334" s="11"/>
      <c r="Y334" s="11"/>
      <c r="Z334" s="9" t="s">
        <v>54</v>
      </c>
      <c r="AA334" s="14">
        <v>300000</v>
      </c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9" t="s">
        <v>54</v>
      </c>
      <c r="BA334" s="14">
        <v>0</v>
      </c>
      <c r="BB334" s="12">
        <f t="shared" si="20"/>
        <v>0</v>
      </c>
    </row>
    <row r="335" spans="1:54" ht="21.75" customHeight="1" x14ac:dyDescent="0.25">
      <c r="A335" s="6" t="s">
        <v>275</v>
      </c>
      <c r="B335" s="7" t="s">
        <v>19</v>
      </c>
      <c r="C335" s="7" t="s">
        <v>243</v>
      </c>
      <c r="D335" s="7" t="s">
        <v>21</v>
      </c>
      <c r="E335" s="7" t="s">
        <v>276</v>
      </c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8"/>
      <c r="W335" s="8"/>
      <c r="X335" s="8"/>
      <c r="Y335" s="8"/>
      <c r="Z335" s="6" t="s">
        <v>275</v>
      </c>
      <c r="AA335" s="13">
        <v>5000040</v>
      </c>
      <c r="AB335" s="13"/>
      <c r="AC335" s="13">
        <v>5000040</v>
      </c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6" t="s">
        <v>275</v>
      </c>
      <c r="BA335" s="14">
        <f>SUM(BA336)</f>
        <v>0</v>
      </c>
      <c r="BB335" s="12">
        <f t="shared" si="20"/>
        <v>0</v>
      </c>
    </row>
    <row r="336" spans="1:54" ht="24" customHeight="1" x14ac:dyDescent="0.25">
      <c r="A336" s="9" t="s">
        <v>44</v>
      </c>
      <c r="B336" s="10" t="s">
        <v>19</v>
      </c>
      <c r="C336" s="10" t="s">
        <v>243</v>
      </c>
      <c r="D336" s="10" t="s">
        <v>21</v>
      </c>
      <c r="E336" s="10" t="s">
        <v>276</v>
      </c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 t="s">
        <v>45</v>
      </c>
      <c r="U336" s="10"/>
      <c r="V336" s="11"/>
      <c r="W336" s="11"/>
      <c r="X336" s="11"/>
      <c r="Y336" s="11"/>
      <c r="Z336" s="9" t="s">
        <v>44</v>
      </c>
      <c r="AA336" s="14">
        <v>5000040</v>
      </c>
      <c r="AB336" s="14"/>
      <c r="AC336" s="14">
        <v>5000040</v>
      </c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9" t="s">
        <v>44</v>
      </c>
      <c r="BA336" s="14">
        <f>SUM(BA337)</f>
        <v>0</v>
      </c>
      <c r="BB336" s="12">
        <f t="shared" si="20"/>
        <v>0</v>
      </c>
    </row>
    <row r="337" spans="1:54" ht="25.5" customHeight="1" x14ac:dyDescent="0.25">
      <c r="A337" s="9" t="s">
        <v>46</v>
      </c>
      <c r="B337" s="10" t="s">
        <v>19</v>
      </c>
      <c r="C337" s="10" t="s">
        <v>243</v>
      </c>
      <c r="D337" s="10" t="s">
        <v>21</v>
      </c>
      <c r="E337" s="10" t="s">
        <v>276</v>
      </c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 t="s">
        <v>47</v>
      </c>
      <c r="U337" s="10"/>
      <c r="V337" s="11"/>
      <c r="W337" s="11"/>
      <c r="X337" s="11"/>
      <c r="Y337" s="11"/>
      <c r="Z337" s="9" t="s">
        <v>46</v>
      </c>
      <c r="AA337" s="14">
        <v>5000040</v>
      </c>
      <c r="AB337" s="14"/>
      <c r="AC337" s="14">
        <v>5000040</v>
      </c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9" t="s">
        <v>46</v>
      </c>
      <c r="BA337" s="14">
        <f>SUM(BA338)</f>
        <v>0</v>
      </c>
      <c r="BB337" s="12">
        <f t="shared" si="20"/>
        <v>0</v>
      </c>
    </row>
    <row r="338" spans="1:54" ht="22.5" customHeight="1" x14ac:dyDescent="0.25">
      <c r="A338" s="9" t="s">
        <v>52</v>
      </c>
      <c r="B338" s="10" t="s">
        <v>19</v>
      </c>
      <c r="C338" s="10" t="s">
        <v>243</v>
      </c>
      <c r="D338" s="10" t="s">
        <v>21</v>
      </c>
      <c r="E338" s="10" t="s">
        <v>276</v>
      </c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 t="s">
        <v>325</v>
      </c>
      <c r="U338" s="10"/>
      <c r="V338" s="11" t="s">
        <v>53</v>
      </c>
      <c r="W338" s="11"/>
      <c r="X338" s="11"/>
      <c r="Y338" s="11"/>
      <c r="Z338" s="9" t="s">
        <v>52</v>
      </c>
      <c r="AA338" s="14">
        <v>5000040</v>
      </c>
      <c r="AB338" s="14"/>
      <c r="AC338" s="14">
        <v>5000040</v>
      </c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9" t="s">
        <v>52</v>
      </c>
      <c r="BA338" s="14">
        <v>0</v>
      </c>
      <c r="BB338" s="12">
        <f t="shared" si="20"/>
        <v>0</v>
      </c>
    </row>
    <row r="339" spans="1:54" ht="20.25" customHeight="1" x14ac:dyDescent="0.25">
      <c r="A339" s="6" t="s">
        <v>277</v>
      </c>
      <c r="B339" s="7" t="s">
        <v>19</v>
      </c>
      <c r="C339" s="7" t="s">
        <v>243</v>
      </c>
      <c r="D339" s="7" t="s">
        <v>21</v>
      </c>
      <c r="E339" s="7" t="s">
        <v>278</v>
      </c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8"/>
      <c r="W339" s="8"/>
      <c r="X339" s="8"/>
      <c r="Y339" s="8"/>
      <c r="Z339" s="6" t="s">
        <v>277</v>
      </c>
      <c r="AA339" s="13">
        <v>772536.18</v>
      </c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6" t="s">
        <v>277</v>
      </c>
      <c r="BA339" s="14">
        <f>SUM(BA340)</f>
        <v>0</v>
      </c>
      <c r="BB339" s="12">
        <f t="shared" si="20"/>
        <v>0</v>
      </c>
    </row>
    <row r="340" spans="1:54" ht="31.5" customHeight="1" x14ac:dyDescent="0.25">
      <c r="A340" s="9" t="s">
        <v>44</v>
      </c>
      <c r="B340" s="10" t="s">
        <v>19</v>
      </c>
      <c r="C340" s="10" t="s">
        <v>243</v>
      </c>
      <c r="D340" s="10" t="s">
        <v>21</v>
      </c>
      <c r="E340" s="10" t="s">
        <v>278</v>
      </c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 t="s">
        <v>45</v>
      </c>
      <c r="U340" s="10"/>
      <c r="V340" s="11"/>
      <c r="W340" s="11"/>
      <c r="X340" s="11"/>
      <c r="Y340" s="11"/>
      <c r="Z340" s="9" t="s">
        <v>44</v>
      </c>
      <c r="AA340" s="14">
        <v>772536.18</v>
      </c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9" t="s">
        <v>44</v>
      </c>
      <c r="BA340" s="14">
        <f>SUM(BA341)</f>
        <v>0</v>
      </c>
      <c r="BB340" s="12">
        <f t="shared" si="20"/>
        <v>0</v>
      </c>
    </row>
    <row r="341" spans="1:54" ht="30.75" customHeight="1" x14ac:dyDescent="0.25">
      <c r="A341" s="9" t="s">
        <v>46</v>
      </c>
      <c r="B341" s="10" t="s">
        <v>19</v>
      </c>
      <c r="C341" s="10" t="s">
        <v>243</v>
      </c>
      <c r="D341" s="10" t="s">
        <v>21</v>
      </c>
      <c r="E341" s="10" t="s">
        <v>278</v>
      </c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 t="s">
        <v>47</v>
      </c>
      <c r="U341" s="10"/>
      <c r="V341" s="11"/>
      <c r="W341" s="11"/>
      <c r="X341" s="11"/>
      <c r="Y341" s="11"/>
      <c r="Z341" s="9" t="s">
        <v>46</v>
      </c>
      <c r="AA341" s="14">
        <v>772536.18</v>
      </c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9" t="s">
        <v>46</v>
      </c>
      <c r="BA341" s="14">
        <f>SUM(BA342)</f>
        <v>0</v>
      </c>
      <c r="BB341" s="12">
        <f t="shared" si="20"/>
        <v>0</v>
      </c>
    </row>
    <row r="342" spans="1:54" ht="18" customHeight="1" x14ac:dyDescent="0.25">
      <c r="A342" s="9" t="s">
        <v>52</v>
      </c>
      <c r="B342" s="10" t="s">
        <v>19</v>
      </c>
      <c r="C342" s="10" t="s">
        <v>243</v>
      </c>
      <c r="D342" s="10" t="s">
        <v>21</v>
      </c>
      <c r="E342" s="10" t="s">
        <v>278</v>
      </c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 t="s">
        <v>325</v>
      </c>
      <c r="U342" s="10"/>
      <c r="V342" s="11" t="s">
        <v>53</v>
      </c>
      <c r="W342" s="11"/>
      <c r="X342" s="11"/>
      <c r="Y342" s="11"/>
      <c r="Z342" s="9" t="s">
        <v>52</v>
      </c>
      <c r="AA342" s="14">
        <v>772536.18</v>
      </c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9" t="s">
        <v>52</v>
      </c>
      <c r="BA342" s="14">
        <v>0</v>
      </c>
      <c r="BB342" s="12">
        <f t="shared" si="20"/>
        <v>0</v>
      </c>
    </row>
    <row r="343" spans="1:54" s="22" customFormat="1" ht="16.7" customHeight="1" x14ac:dyDescent="0.25">
      <c r="A343" s="5" t="s">
        <v>279</v>
      </c>
      <c r="B343" s="3" t="s">
        <v>19</v>
      </c>
      <c r="C343" s="3" t="s">
        <v>130</v>
      </c>
      <c r="D343" s="3" t="s">
        <v>22</v>
      </c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4"/>
      <c r="W343" s="4"/>
      <c r="X343" s="4"/>
      <c r="Y343" s="4"/>
      <c r="Z343" s="5" t="s">
        <v>279</v>
      </c>
      <c r="AA343" s="12">
        <v>395000</v>
      </c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>
        <v>420000</v>
      </c>
      <c r="AQ343" s="12"/>
      <c r="AR343" s="12"/>
      <c r="AS343" s="12"/>
      <c r="AT343" s="12"/>
      <c r="AU343" s="12">
        <v>445000</v>
      </c>
      <c r="AV343" s="12"/>
      <c r="AW343" s="12"/>
      <c r="AX343" s="12"/>
      <c r="AY343" s="12"/>
      <c r="AZ343" s="5" t="s">
        <v>279</v>
      </c>
      <c r="BA343" s="21">
        <f t="shared" ref="BA343:BA349" si="21">SUM(BA344)</f>
        <v>179436</v>
      </c>
      <c r="BB343" s="12">
        <f t="shared" ref="BB343:BB360" si="22">PRODUCT(BA343,1/AA343,100)</f>
        <v>45.426835443037973</v>
      </c>
    </row>
    <row r="344" spans="1:54" s="22" customFormat="1" ht="16.7" customHeight="1" x14ac:dyDescent="0.25">
      <c r="A344" s="5" t="s">
        <v>280</v>
      </c>
      <c r="B344" s="3" t="s">
        <v>19</v>
      </c>
      <c r="C344" s="3" t="s">
        <v>130</v>
      </c>
      <c r="D344" s="3" t="s">
        <v>21</v>
      </c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4"/>
      <c r="W344" s="4"/>
      <c r="X344" s="4"/>
      <c r="Y344" s="4"/>
      <c r="Z344" s="5" t="s">
        <v>280</v>
      </c>
      <c r="AA344" s="12">
        <v>395000</v>
      </c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>
        <v>420000</v>
      </c>
      <c r="AQ344" s="12"/>
      <c r="AR344" s="12"/>
      <c r="AS344" s="12"/>
      <c r="AT344" s="12"/>
      <c r="AU344" s="12">
        <v>445000</v>
      </c>
      <c r="AV344" s="12"/>
      <c r="AW344" s="12"/>
      <c r="AX344" s="12"/>
      <c r="AY344" s="12"/>
      <c r="AZ344" s="5" t="s">
        <v>280</v>
      </c>
      <c r="BA344" s="21">
        <f t="shared" si="21"/>
        <v>179436</v>
      </c>
      <c r="BB344" s="12">
        <f t="shared" si="22"/>
        <v>45.426835443037973</v>
      </c>
    </row>
    <row r="345" spans="1:54" ht="25.5" customHeight="1" x14ac:dyDescent="0.25">
      <c r="A345" s="6" t="s">
        <v>66</v>
      </c>
      <c r="B345" s="7" t="s">
        <v>19</v>
      </c>
      <c r="C345" s="7" t="s">
        <v>130</v>
      </c>
      <c r="D345" s="7" t="s">
        <v>21</v>
      </c>
      <c r="E345" s="7" t="s">
        <v>67</v>
      </c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8"/>
      <c r="W345" s="8"/>
      <c r="X345" s="8"/>
      <c r="Y345" s="8"/>
      <c r="Z345" s="6" t="s">
        <v>66</v>
      </c>
      <c r="AA345" s="13">
        <v>395000</v>
      </c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>
        <v>420000</v>
      </c>
      <c r="AQ345" s="13"/>
      <c r="AR345" s="13"/>
      <c r="AS345" s="13"/>
      <c r="AT345" s="13"/>
      <c r="AU345" s="13">
        <v>445000</v>
      </c>
      <c r="AV345" s="13"/>
      <c r="AW345" s="13"/>
      <c r="AX345" s="13"/>
      <c r="AY345" s="13"/>
      <c r="AZ345" s="6" t="s">
        <v>66</v>
      </c>
      <c r="BA345" s="14">
        <f t="shared" si="21"/>
        <v>179436</v>
      </c>
      <c r="BB345" s="12">
        <f t="shared" si="22"/>
        <v>45.426835443037973</v>
      </c>
    </row>
    <row r="346" spans="1:54" ht="17.25" customHeight="1" x14ac:dyDescent="0.25">
      <c r="A346" s="6" t="s">
        <v>68</v>
      </c>
      <c r="B346" s="7" t="s">
        <v>19</v>
      </c>
      <c r="C346" s="7" t="s">
        <v>130</v>
      </c>
      <c r="D346" s="7" t="s">
        <v>21</v>
      </c>
      <c r="E346" s="7" t="s">
        <v>69</v>
      </c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8"/>
      <c r="W346" s="8"/>
      <c r="X346" s="8"/>
      <c r="Y346" s="8"/>
      <c r="Z346" s="6" t="s">
        <v>68</v>
      </c>
      <c r="AA346" s="13">
        <v>395000</v>
      </c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>
        <v>420000</v>
      </c>
      <c r="AQ346" s="13"/>
      <c r="AR346" s="13"/>
      <c r="AS346" s="13"/>
      <c r="AT346" s="13"/>
      <c r="AU346" s="13">
        <v>445000</v>
      </c>
      <c r="AV346" s="13"/>
      <c r="AW346" s="13"/>
      <c r="AX346" s="13"/>
      <c r="AY346" s="13"/>
      <c r="AZ346" s="6" t="s">
        <v>68</v>
      </c>
      <c r="BA346" s="14">
        <f t="shared" si="21"/>
        <v>179436</v>
      </c>
      <c r="BB346" s="12">
        <f t="shared" si="22"/>
        <v>45.426835443037973</v>
      </c>
    </row>
    <row r="347" spans="1:54" ht="18" customHeight="1" x14ac:dyDescent="0.25">
      <c r="A347" s="6" t="s">
        <v>281</v>
      </c>
      <c r="B347" s="7" t="s">
        <v>19</v>
      </c>
      <c r="C347" s="7" t="s">
        <v>130</v>
      </c>
      <c r="D347" s="7" t="s">
        <v>21</v>
      </c>
      <c r="E347" s="7" t="s">
        <v>282</v>
      </c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8"/>
      <c r="W347" s="8"/>
      <c r="X347" s="8"/>
      <c r="Y347" s="8"/>
      <c r="Z347" s="6" t="s">
        <v>281</v>
      </c>
      <c r="AA347" s="13">
        <v>395000</v>
      </c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>
        <v>420000</v>
      </c>
      <c r="AQ347" s="13"/>
      <c r="AR347" s="13"/>
      <c r="AS347" s="13"/>
      <c r="AT347" s="13"/>
      <c r="AU347" s="13">
        <v>445000</v>
      </c>
      <c r="AV347" s="13"/>
      <c r="AW347" s="13"/>
      <c r="AX347" s="13"/>
      <c r="AY347" s="13"/>
      <c r="AZ347" s="6" t="s">
        <v>281</v>
      </c>
      <c r="BA347" s="14">
        <f t="shared" si="21"/>
        <v>179436</v>
      </c>
      <c r="BB347" s="12">
        <f t="shared" si="22"/>
        <v>45.426835443037973</v>
      </c>
    </row>
    <row r="348" spans="1:54" ht="28.5" customHeight="1" x14ac:dyDescent="0.25">
      <c r="A348" s="9" t="s">
        <v>283</v>
      </c>
      <c r="B348" s="10" t="s">
        <v>19</v>
      </c>
      <c r="C348" s="10" t="s">
        <v>130</v>
      </c>
      <c r="D348" s="10" t="s">
        <v>21</v>
      </c>
      <c r="E348" s="10" t="s">
        <v>282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 t="s">
        <v>284</v>
      </c>
      <c r="U348" s="10"/>
      <c r="V348" s="11"/>
      <c r="W348" s="11"/>
      <c r="X348" s="11"/>
      <c r="Y348" s="11"/>
      <c r="Z348" s="9" t="s">
        <v>283</v>
      </c>
      <c r="AA348" s="14">
        <v>395000</v>
      </c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>
        <v>420000</v>
      </c>
      <c r="AQ348" s="14"/>
      <c r="AR348" s="14"/>
      <c r="AS348" s="14"/>
      <c r="AT348" s="14"/>
      <c r="AU348" s="14">
        <v>445000</v>
      </c>
      <c r="AV348" s="14"/>
      <c r="AW348" s="14"/>
      <c r="AX348" s="14"/>
      <c r="AY348" s="14"/>
      <c r="AZ348" s="9" t="s">
        <v>283</v>
      </c>
      <c r="BA348" s="14">
        <f t="shared" si="21"/>
        <v>179436</v>
      </c>
      <c r="BB348" s="12">
        <f t="shared" si="22"/>
        <v>45.426835443037973</v>
      </c>
    </row>
    <row r="349" spans="1:54" ht="30" customHeight="1" x14ac:dyDescent="0.25">
      <c r="A349" s="9" t="s">
        <v>285</v>
      </c>
      <c r="B349" s="10" t="s">
        <v>19</v>
      </c>
      <c r="C349" s="10" t="s">
        <v>130</v>
      </c>
      <c r="D349" s="10" t="s">
        <v>21</v>
      </c>
      <c r="E349" s="10" t="s">
        <v>282</v>
      </c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 t="s">
        <v>286</v>
      </c>
      <c r="U349" s="10"/>
      <c r="V349" s="11"/>
      <c r="W349" s="11"/>
      <c r="X349" s="11"/>
      <c r="Y349" s="11"/>
      <c r="Z349" s="9" t="s">
        <v>285</v>
      </c>
      <c r="AA349" s="14">
        <v>395000</v>
      </c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>
        <v>420000</v>
      </c>
      <c r="AQ349" s="14"/>
      <c r="AR349" s="14"/>
      <c r="AS349" s="14"/>
      <c r="AT349" s="14"/>
      <c r="AU349" s="14">
        <v>445000</v>
      </c>
      <c r="AV349" s="14"/>
      <c r="AW349" s="14"/>
      <c r="AX349" s="14"/>
      <c r="AY349" s="14"/>
      <c r="AZ349" s="9" t="s">
        <v>285</v>
      </c>
      <c r="BA349" s="14">
        <f t="shared" si="21"/>
        <v>179436</v>
      </c>
      <c r="BB349" s="12">
        <f t="shared" si="22"/>
        <v>45.426835443037973</v>
      </c>
    </row>
    <row r="350" spans="1:54" ht="30" customHeight="1" x14ac:dyDescent="0.25">
      <c r="A350" s="9" t="s">
        <v>287</v>
      </c>
      <c r="B350" s="10" t="s">
        <v>19</v>
      </c>
      <c r="C350" s="10" t="s">
        <v>130</v>
      </c>
      <c r="D350" s="10" t="s">
        <v>21</v>
      </c>
      <c r="E350" s="10" t="s">
        <v>282</v>
      </c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 t="s">
        <v>322</v>
      </c>
      <c r="U350" s="10"/>
      <c r="V350" s="11" t="s">
        <v>288</v>
      </c>
      <c r="W350" s="11"/>
      <c r="X350" s="11"/>
      <c r="Y350" s="11"/>
      <c r="Z350" s="9" t="s">
        <v>287</v>
      </c>
      <c r="AA350" s="14">
        <v>395000</v>
      </c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>
        <v>420000</v>
      </c>
      <c r="AQ350" s="14"/>
      <c r="AR350" s="14"/>
      <c r="AS350" s="14"/>
      <c r="AT350" s="14"/>
      <c r="AU350" s="14">
        <v>445000</v>
      </c>
      <c r="AV350" s="14"/>
      <c r="AW350" s="14"/>
      <c r="AX350" s="14"/>
      <c r="AY350" s="14"/>
      <c r="AZ350" s="9" t="s">
        <v>287</v>
      </c>
      <c r="BA350" s="14">
        <v>179436</v>
      </c>
      <c r="BB350" s="12">
        <f t="shared" si="22"/>
        <v>45.426835443037973</v>
      </c>
    </row>
    <row r="351" spans="1:54" s="22" customFormat="1" ht="16.7" customHeight="1" x14ac:dyDescent="0.25">
      <c r="A351" s="5" t="s">
        <v>289</v>
      </c>
      <c r="B351" s="3" t="s">
        <v>19</v>
      </c>
      <c r="C351" s="3" t="s">
        <v>91</v>
      </c>
      <c r="D351" s="3" t="s">
        <v>22</v>
      </c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4"/>
      <c r="W351" s="4"/>
      <c r="X351" s="4"/>
      <c r="Y351" s="4"/>
      <c r="Z351" s="5" t="s">
        <v>289</v>
      </c>
      <c r="AA351" s="12">
        <v>250000</v>
      </c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5" t="s">
        <v>289</v>
      </c>
      <c r="BA351" s="21">
        <f t="shared" ref="BA351:BA358" si="23">SUM(BA352)</f>
        <v>0</v>
      </c>
      <c r="BB351" s="12">
        <f t="shared" si="22"/>
        <v>0</v>
      </c>
    </row>
    <row r="352" spans="1:54" ht="30" customHeight="1" x14ac:dyDescent="0.25">
      <c r="A352" s="5" t="s">
        <v>290</v>
      </c>
      <c r="B352" s="3" t="s">
        <v>19</v>
      </c>
      <c r="C352" s="3" t="s">
        <v>91</v>
      </c>
      <c r="D352" s="3" t="s">
        <v>180</v>
      </c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4"/>
      <c r="W352" s="4"/>
      <c r="X352" s="4"/>
      <c r="Y352" s="4"/>
      <c r="Z352" s="5" t="s">
        <v>290</v>
      </c>
      <c r="AA352" s="12">
        <v>250000</v>
      </c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5" t="s">
        <v>290</v>
      </c>
      <c r="BA352" s="14">
        <f t="shared" si="23"/>
        <v>0</v>
      </c>
      <c r="BB352" s="12">
        <f t="shared" si="22"/>
        <v>0</v>
      </c>
    </row>
    <row r="353" spans="1:54" ht="44.25" customHeight="1" x14ac:dyDescent="0.25">
      <c r="A353" s="6" t="s">
        <v>121</v>
      </c>
      <c r="B353" s="7" t="s">
        <v>19</v>
      </c>
      <c r="C353" s="7" t="s">
        <v>91</v>
      </c>
      <c r="D353" s="7" t="s">
        <v>180</v>
      </c>
      <c r="E353" s="7" t="s">
        <v>122</v>
      </c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8"/>
      <c r="W353" s="8"/>
      <c r="X353" s="8"/>
      <c r="Y353" s="8"/>
      <c r="Z353" s="6" t="s">
        <v>121</v>
      </c>
      <c r="AA353" s="13">
        <v>250000</v>
      </c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6" t="s">
        <v>121</v>
      </c>
      <c r="BA353" s="14">
        <f t="shared" si="23"/>
        <v>0</v>
      </c>
      <c r="BB353" s="12">
        <f t="shared" si="22"/>
        <v>0</v>
      </c>
    </row>
    <row r="354" spans="1:54" ht="43.5" customHeight="1" x14ac:dyDescent="0.25">
      <c r="A354" s="6" t="s">
        <v>245</v>
      </c>
      <c r="B354" s="7" t="s">
        <v>19</v>
      </c>
      <c r="C354" s="7" t="s">
        <v>91</v>
      </c>
      <c r="D354" s="7" t="s">
        <v>180</v>
      </c>
      <c r="E354" s="7" t="s">
        <v>246</v>
      </c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8"/>
      <c r="W354" s="8"/>
      <c r="X354" s="8"/>
      <c r="Y354" s="8"/>
      <c r="Z354" s="6" t="s">
        <v>245</v>
      </c>
      <c r="AA354" s="13">
        <v>250000</v>
      </c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6" t="s">
        <v>245</v>
      </c>
      <c r="BA354" s="14">
        <f t="shared" si="23"/>
        <v>0</v>
      </c>
      <c r="BB354" s="12">
        <f t="shared" si="22"/>
        <v>0</v>
      </c>
    </row>
    <row r="355" spans="1:54" ht="31.5" customHeight="1" x14ac:dyDescent="0.25">
      <c r="A355" s="6" t="s">
        <v>291</v>
      </c>
      <c r="B355" s="7" t="s">
        <v>19</v>
      </c>
      <c r="C355" s="7" t="s">
        <v>91</v>
      </c>
      <c r="D355" s="7" t="s">
        <v>180</v>
      </c>
      <c r="E355" s="7" t="s">
        <v>292</v>
      </c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8"/>
      <c r="W355" s="8"/>
      <c r="X355" s="8"/>
      <c r="Y355" s="8"/>
      <c r="Z355" s="6" t="s">
        <v>291</v>
      </c>
      <c r="AA355" s="13">
        <v>250000</v>
      </c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6" t="s">
        <v>291</v>
      </c>
      <c r="BA355" s="14">
        <f t="shared" si="23"/>
        <v>0</v>
      </c>
      <c r="BB355" s="12">
        <f t="shared" si="22"/>
        <v>0</v>
      </c>
    </row>
    <row r="356" spans="1:54" ht="54" customHeight="1" x14ac:dyDescent="0.25">
      <c r="A356" s="6" t="s">
        <v>223</v>
      </c>
      <c r="B356" s="7" t="s">
        <v>19</v>
      </c>
      <c r="C356" s="7" t="s">
        <v>91</v>
      </c>
      <c r="D356" s="7" t="s">
        <v>180</v>
      </c>
      <c r="E356" s="7" t="s">
        <v>293</v>
      </c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8"/>
      <c r="W356" s="8"/>
      <c r="X356" s="8"/>
      <c r="Y356" s="8"/>
      <c r="Z356" s="6" t="s">
        <v>223</v>
      </c>
      <c r="AA356" s="13">
        <v>250000</v>
      </c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6" t="s">
        <v>223</v>
      </c>
      <c r="BA356" s="14">
        <f t="shared" si="23"/>
        <v>0</v>
      </c>
      <c r="BB356" s="12">
        <f t="shared" si="22"/>
        <v>0</v>
      </c>
    </row>
    <row r="357" spans="1:54" ht="31.5" customHeight="1" x14ac:dyDescent="0.25">
      <c r="A357" s="9" t="s">
        <v>44</v>
      </c>
      <c r="B357" s="10" t="s">
        <v>19</v>
      </c>
      <c r="C357" s="10" t="s">
        <v>91</v>
      </c>
      <c r="D357" s="10" t="s">
        <v>180</v>
      </c>
      <c r="E357" s="10" t="s">
        <v>293</v>
      </c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 t="s">
        <v>45</v>
      </c>
      <c r="U357" s="10"/>
      <c r="V357" s="11"/>
      <c r="W357" s="11"/>
      <c r="X357" s="11"/>
      <c r="Y357" s="11"/>
      <c r="Z357" s="9" t="s">
        <v>44</v>
      </c>
      <c r="AA357" s="14">
        <v>250000</v>
      </c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9" t="s">
        <v>44</v>
      </c>
      <c r="BA357" s="14">
        <f t="shared" si="23"/>
        <v>0</v>
      </c>
      <c r="BB357" s="12">
        <f t="shared" si="22"/>
        <v>0</v>
      </c>
    </row>
    <row r="358" spans="1:54" ht="32.25" customHeight="1" x14ac:dyDescent="0.25">
      <c r="A358" s="9" t="s">
        <v>46</v>
      </c>
      <c r="B358" s="10" t="s">
        <v>19</v>
      </c>
      <c r="C358" s="10" t="s">
        <v>91</v>
      </c>
      <c r="D358" s="10" t="s">
        <v>180</v>
      </c>
      <c r="E358" s="10" t="s">
        <v>293</v>
      </c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 t="s">
        <v>47</v>
      </c>
      <c r="U358" s="10"/>
      <c r="V358" s="11"/>
      <c r="W358" s="11"/>
      <c r="X358" s="11"/>
      <c r="Y358" s="11"/>
      <c r="Z358" s="9" t="s">
        <v>46</v>
      </c>
      <c r="AA358" s="14">
        <v>250000</v>
      </c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9" t="s">
        <v>46</v>
      </c>
      <c r="BA358" s="14">
        <f t="shared" si="23"/>
        <v>0</v>
      </c>
      <c r="BB358" s="12">
        <f t="shared" si="22"/>
        <v>0</v>
      </c>
    </row>
    <row r="359" spans="1:54" ht="16.5" customHeight="1" x14ac:dyDescent="0.25">
      <c r="A359" s="9" t="s">
        <v>58</v>
      </c>
      <c r="B359" s="10" t="s">
        <v>19</v>
      </c>
      <c r="C359" s="10" t="s">
        <v>91</v>
      </c>
      <c r="D359" s="10" t="s">
        <v>180</v>
      </c>
      <c r="E359" s="10" t="s">
        <v>293</v>
      </c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 t="s">
        <v>304</v>
      </c>
      <c r="U359" s="10"/>
      <c r="V359" s="11" t="s">
        <v>59</v>
      </c>
      <c r="W359" s="11"/>
      <c r="X359" s="11"/>
      <c r="Y359" s="11"/>
      <c r="Z359" s="9" t="s">
        <v>58</v>
      </c>
      <c r="AA359" s="14">
        <v>250000</v>
      </c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9" t="s">
        <v>58</v>
      </c>
      <c r="BA359" s="14">
        <v>0</v>
      </c>
      <c r="BB359" s="12">
        <f t="shared" si="22"/>
        <v>0</v>
      </c>
    </row>
    <row r="360" spans="1:54" ht="16.5" customHeight="1" x14ac:dyDescent="0.25">
      <c r="A360" s="5" t="s">
        <v>321</v>
      </c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1"/>
      <c r="W360" s="11"/>
      <c r="X360" s="11"/>
      <c r="Y360" s="11"/>
      <c r="Z360" s="9"/>
      <c r="AA360" s="18">
        <f>SUM(AA361)</f>
        <v>6195000</v>
      </c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9"/>
      <c r="BA360" s="18">
        <f>SUM(BA361)</f>
        <v>3257463.5499999993</v>
      </c>
      <c r="BB360" s="12">
        <f t="shared" si="22"/>
        <v>52.58213962873284</v>
      </c>
    </row>
    <row r="361" spans="1:54" ht="18" customHeight="1" x14ac:dyDescent="0.25">
      <c r="A361" s="15" t="s">
        <v>242</v>
      </c>
      <c r="B361" s="16" t="s">
        <v>19</v>
      </c>
      <c r="C361" s="16" t="s">
        <v>243</v>
      </c>
      <c r="D361" s="16" t="s">
        <v>22</v>
      </c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7"/>
      <c r="W361" s="17"/>
      <c r="X361" s="17"/>
      <c r="Y361" s="17"/>
      <c r="Z361" s="15" t="s">
        <v>242</v>
      </c>
      <c r="AA361" s="18">
        <f>SUM(AA362)</f>
        <v>6195000</v>
      </c>
      <c r="AB361" s="18"/>
      <c r="AC361" s="18">
        <v>5781540</v>
      </c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>
        <v>9066700</v>
      </c>
      <c r="AQ361" s="18"/>
      <c r="AR361" s="18"/>
      <c r="AS361" s="18"/>
      <c r="AT361" s="18"/>
      <c r="AU361" s="18">
        <v>9460700</v>
      </c>
      <c r="AV361" s="18"/>
      <c r="AW361" s="18"/>
      <c r="AX361" s="18"/>
      <c r="AY361" s="18"/>
      <c r="AZ361" s="15" t="s">
        <v>242</v>
      </c>
      <c r="BA361" s="18">
        <f>SUM(BA362)</f>
        <v>3257463.5499999993</v>
      </c>
      <c r="BB361" s="18">
        <f t="shared" ref="BB361:BB396" si="24">PRODUCT(BA361,1/AA361,100)</f>
        <v>52.58213962873284</v>
      </c>
    </row>
    <row r="362" spans="1:54" ht="17.25" customHeight="1" x14ac:dyDescent="0.25">
      <c r="A362" s="15" t="s">
        <v>244</v>
      </c>
      <c r="B362" s="16" t="s">
        <v>19</v>
      </c>
      <c r="C362" s="16" t="s">
        <v>243</v>
      </c>
      <c r="D362" s="16" t="s">
        <v>21</v>
      </c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7"/>
      <c r="W362" s="17"/>
      <c r="X362" s="17"/>
      <c r="Y362" s="17"/>
      <c r="Z362" s="15" t="s">
        <v>244</v>
      </c>
      <c r="AA362" s="18">
        <f>SUM(AA363)</f>
        <v>6195000</v>
      </c>
      <c r="AB362" s="18"/>
      <c r="AC362" s="18">
        <v>5781540</v>
      </c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>
        <v>9066700</v>
      </c>
      <c r="AQ362" s="18"/>
      <c r="AR362" s="18"/>
      <c r="AS362" s="18"/>
      <c r="AT362" s="18"/>
      <c r="AU362" s="18">
        <v>9460700</v>
      </c>
      <c r="AV362" s="18"/>
      <c r="AW362" s="18"/>
      <c r="AX362" s="18"/>
      <c r="AY362" s="18"/>
      <c r="AZ362" s="15" t="s">
        <v>244</v>
      </c>
      <c r="BA362" s="18">
        <f>SUM(BA363)</f>
        <v>3257463.5499999993</v>
      </c>
      <c r="BB362" s="18">
        <f t="shared" si="24"/>
        <v>52.58213962873284</v>
      </c>
    </row>
    <row r="363" spans="1:54" ht="41.25" customHeight="1" x14ac:dyDescent="0.25">
      <c r="A363" s="6" t="s">
        <v>121</v>
      </c>
      <c r="B363" s="7" t="s">
        <v>19</v>
      </c>
      <c r="C363" s="7" t="s">
        <v>243</v>
      </c>
      <c r="D363" s="7" t="s">
        <v>21</v>
      </c>
      <c r="E363" s="7" t="s">
        <v>122</v>
      </c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8"/>
      <c r="W363" s="8"/>
      <c r="X363" s="8"/>
      <c r="Y363" s="8"/>
      <c r="Z363" s="6" t="s">
        <v>121</v>
      </c>
      <c r="AA363" s="13">
        <f>SUM(AA364)</f>
        <v>6195000</v>
      </c>
      <c r="AB363" s="13"/>
      <c r="AC363" s="13">
        <v>5781540</v>
      </c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>
        <v>9066700</v>
      </c>
      <c r="AQ363" s="13"/>
      <c r="AR363" s="13"/>
      <c r="AS363" s="13"/>
      <c r="AT363" s="13"/>
      <c r="AU363" s="13">
        <v>9460700</v>
      </c>
      <c r="AV363" s="13"/>
      <c r="AW363" s="13"/>
      <c r="AX363" s="13"/>
      <c r="AY363" s="13"/>
      <c r="AZ363" s="6" t="s">
        <v>121</v>
      </c>
      <c r="BA363" s="13">
        <f>SUM(BA364)</f>
        <v>3257463.5499999993</v>
      </c>
      <c r="BB363" s="12">
        <f t="shared" si="24"/>
        <v>52.58213962873284</v>
      </c>
    </row>
    <row r="364" spans="1:54" ht="39" customHeight="1" x14ac:dyDescent="0.25">
      <c r="A364" s="6" t="s">
        <v>245</v>
      </c>
      <c r="B364" s="7" t="s">
        <v>19</v>
      </c>
      <c r="C364" s="7" t="s">
        <v>243</v>
      </c>
      <c r="D364" s="7" t="s">
        <v>21</v>
      </c>
      <c r="E364" s="7" t="s">
        <v>246</v>
      </c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8"/>
      <c r="W364" s="8"/>
      <c r="X364" s="8"/>
      <c r="Y364" s="8"/>
      <c r="Z364" s="6" t="s">
        <v>245</v>
      </c>
      <c r="AA364" s="13">
        <f>SUM(AA365,AA387,AA402,AA409)</f>
        <v>6195000</v>
      </c>
      <c r="AB364" s="13"/>
      <c r="AC364" s="13">
        <v>5781540</v>
      </c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>
        <v>9066700</v>
      </c>
      <c r="AQ364" s="13"/>
      <c r="AR364" s="13"/>
      <c r="AS364" s="13"/>
      <c r="AT364" s="13"/>
      <c r="AU364" s="13">
        <v>9460700</v>
      </c>
      <c r="AV364" s="13"/>
      <c r="AW364" s="13"/>
      <c r="AX364" s="13"/>
      <c r="AY364" s="13"/>
      <c r="AZ364" s="6" t="s">
        <v>245</v>
      </c>
      <c r="BA364" s="13">
        <f>SUM(BA365,BA387,BA402,BA409)</f>
        <v>3257463.5499999993</v>
      </c>
      <c r="BB364" s="12">
        <f t="shared" si="24"/>
        <v>52.58213962873284</v>
      </c>
    </row>
    <row r="365" spans="1:54" ht="27.75" customHeight="1" x14ac:dyDescent="0.25">
      <c r="A365" s="15" t="s">
        <v>247</v>
      </c>
      <c r="B365" s="16" t="s">
        <v>19</v>
      </c>
      <c r="C365" s="16" t="s">
        <v>243</v>
      </c>
      <c r="D365" s="16" t="s">
        <v>21</v>
      </c>
      <c r="E365" s="16" t="s">
        <v>248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7"/>
      <c r="W365" s="17"/>
      <c r="X365" s="17"/>
      <c r="Y365" s="17"/>
      <c r="Z365" s="15" t="s">
        <v>247</v>
      </c>
      <c r="AA365" s="18">
        <v>3499050</v>
      </c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>
        <v>5155900</v>
      </c>
      <c r="AQ365" s="18"/>
      <c r="AR365" s="18"/>
      <c r="AS365" s="18"/>
      <c r="AT365" s="18"/>
      <c r="AU365" s="18">
        <v>5477300</v>
      </c>
      <c r="AV365" s="18"/>
      <c r="AW365" s="18"/>
      <c r="AX365" s="18"/>
      <c r="AY365" s="18"/>
      <c r="AZ365" s="15" t="s">
        <v>247</v>
      </c>
      <c r="BA365" s="18">
        <f>SUM(BA366)</f>
        <v>2196507.3299999996</v>
      </c>
      <c r="BB365" s="18">
        <f t="shared" si="24"/>
        <v>62.774391048999</v>
      </c>
    </row>
    <row r="366" spans="1:54" ht="28.5" customHeight="1" x14ac:dyDescent="0.25">
      <c r="A366" s="6" t="s">
        <v>249</v>
      </c>
      <c r="B366" s="7" t="s">
        <v>19</v>
      </c>
      <c r="C366" s="7" t="s">
        <v>243</v>
      </c>
      <c r="D366" s="7" t="s">
        <v>21</v>
      </c>
      <c r="E366" s="7" t="s">
        <v>250</v>
      </c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8"/>
      <c r="W366" s="8"/>
      <c r="X366" s="8"/>
      <c r="Y366" s="8"/>
      <c r="Z366" s="6" t="s">
        <v>249</v>
      </c>
      <c r="AA366" s="13">
        <f>SUM(AA367,AA371,AA383)</f>
        <v>3499050</v>
      </c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>
        <v>5155900</v>
      </c>
      <c r="AQ366" s="13"/>
      <c r="AR366" s="13"/>
      <c r="AS366" s="13"/>
      <c r="AT366" s="13"/>
      <c r="AU366" s="13">
        <v>5477300</v>
      </c>
      <c r="AV366" s="13"/>
      <c r="AW366" s="13"/>
      <c r="AX366" s="13"/>
      <c r="AY366" s="13"/>
      <c r="AZ366" s="6" t="s">
        <v>249</v>
      </c>
      <c r="BA366" s="13">
        <f>SUM(BA367,BA371,BA383)</f>
        <v>2196507.3299999996</v>
      </c>
      <c r="BB366" s="12">
        <f t="shared" si="24"/>
        <v>62.774391048999</v>
      </c>
    </row>
    <row r="367" spans="1:54" ht="69" customHeight="1" x14ac:dyDescent="0.25">
      <c r="A367" s="9" t="s">
        <v>31</v>
      </c>
      <c r="B367" s="10" t="s">
        <v>19</v>
      </c>
      <c r="C367" s="10" t="s">
        <v>243</v>
      </c>
      <c r="D367" s="10" t="s">
        <v>21</v>
      </c>
      <c r="E367" s="10" t="s">
        <v>250</v>
      </c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 t="s">
        <v>32</v>
      </c>
      <c r="U367" s="10"/>
      <c r="V367" s="11"/>
      <c r="W367" s="11"/>
      <c r="X367" s="11"/>
      <c r="Y367" s="11"/>
      <c r="Z367" s="9" t="s">
        <v>31</v>
      </c>
      <c r="AA367" s="14">
        <f>SUM(AA368)</f>
        <v>985050</v>
      </c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>
        <v>1600600</v>
      </c>
      <c r="AQ367" s="14"/>
      <c r="AR367" s="14"/>
      <c r="AS367" s="14"/>
      <c r="AT367" s="14"/>
      <c r="AU367" s="14">
        <v>1696700</v>
      </c>
      <c r="AV367" s="14"/>
      <c r="AW367" s="14"/>
      <c r="AX367" s="14"/>
      <c r="AY367" s="14"/>
      <c r="AZ367" s="9" t="s">
        <v>31</v>
      </c>
      <c r="BA367" s="14">
        <f>SUM(BA368)</f>
        <v>540574.53</v>
      </c>
      <c r="BB367" s="12">
        <f t="shared" si="24"/>
        <v>54.877877265113447</v>
      </c>
    </row>
    <row r="368" spans="1:54" ht="24" customHeight="1" x14ac:dyDescent="0.25">
      <c r="A368" s="9" t="s">
        <v>251</v>
      </c>
      <c r="B368" s="10" t="s">
        <v>19</v>
      </c>
      <c r="C368" s="10" t="s">
        <v>243</v>
      </c>
      <c r="D368" s="10" t="s">
        <v>21</v>
      </c>
      <c r="E368" s="10" t="s">
        <v>250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 t="s">
        <v>252</v>
      </c>
      <c r="U368" s="10"/>
      <c r="V368" s="11"/>
      <c r="W368" s="11"/>
      <c r="X368" s="11"/>
      <c r="Y368" s="11"/>
      <c r="Z368" s="9" t="s">
        <v>251</v>
      </c>
      <c r="AA368" s="14">
        <f>SUM(AA369:AA370)</f>
        <v>985050</v>
      </c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>
        <v>1600600</v>
      </c>
      <c r="AQ368" s="14"/>
      <c r="AR368" s="14"/>
      <c r="AS368" s="14"/>
      <c r="AT368" s="14"/>
      <c r="AU368" s="14">
        <v>1696700</v>
      </c>
      <c r="AV368" s="14"/>
      <c r="AW368" s="14"/>
      <c r="AX368" s="14"/>
      <c r="AY368" s="14"/>
      <c r="AZ368" s="9" t="s">
        <v>251</v>
      </c>
      <c r="BA368" s="14">
        <f>SUM(BA369:BA370)</f>
        <v>540574.53</v>
      </c>
      <c r="BB368" s="12">
        <f t="shared" si="24"/>
        <v>54.877877265113447</v>
      </c>
    </row>
    <row r="369" spans="1:54" ht="18" customHeight="1" x14ac:dyDescent="0.25">
      <c r="A369" s="9" t="s">
        <v>35</v>
      </c>
      <c r="B369" s="10" t="s">
        <v>19</v>
      </c>
      <c r="C369" s="10" t="s">
        <v>243</v>
      </c>
      <c r="D369" s="10" t="s">
        <v>21</v>
      </c>
      <c r="E369" s="10" t="s">
        <v>250</v>
      </c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 t="s">
        <v>324</v>
      </c>
      <c r="U369" s="10"/>
      <c r="V369" s="11" t="s">
        <v>36</v>
      </c>
      <c r="W369" s="11"/>
      <c r="X369" s="11"/>
      <c r="Y369" s="11"/>
      <c r="Z369" s="9" t="s">
        <v>35</v>
      </c>
      <c r="AA369" s="14">
        <v>756810</v>
      </c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>
        <v>1229600</v>
      </c>
      <c r="AQ369" s="14"/>
      <c r="AR369" s="14"/>
      <c r="AS369" s="14"/>
      <c r="AT369" s="14"/>
      <c r="AU369" s="14">
        <v>1303400</v>
      </c>
      <c r="AV369" s="14"/>
      <c r="AW369" s="14"/>
      <c r="AX369" s="14"/>
      <c r="AY369" s="14"/>
      <c r="AZ369" s="9" t="s">
        <v>35</v>
      </c>
      <c r="BA369" s="14">
        <v>419176.5</v>
      </c>
      <c r="BB369" s="12">
        <f t="shared" si="24"/>
        <v>55.387283466127556</v>
      </c>
    </row>
    <row r="370" spans="1:54" ht="18" customHeight="1" x14ac:dyDescent="0.25">
      <c r="A370" s="9" t="s">
        <v>37</v>
      </c>
      <c r="B370" s="10" t="s">
        <v>19</v>
      </c>
      <c r="C370" s="10" t="s">
        <v>243</v>
      </c>
      <c r="D370" s="10" t="s">
        <v>21</v>
      </c>
      <c r="E370" s="10" t="s">
        <v>250</v>
      </c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 t="s">
        <v>323</v>
      </c>
      <c r="U370" s="10"/>
      <c r="V370" s="11" t="s">
        <v>38</v>
      </c>
      <c r="W370" s="11"/>
      <c r="X370" s="11"/>
      <c r="Y370" s="11"/>
      <c r="Z370" s="9" t="s">
        <v>37</v>
      </c>
      <c r="AA370" s="14">
        <v>228240</v>
      </c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>
        <v>371000</v>
      </c>
      <c r="AQ370" s="14"/>
      <c r="AR370" s="14"/>
      <c r="AS370" s="14"/>
      <c r="AT370" s="14"/>
      <c r="AU370" s="14">
        <v>393300</v>
      </c>
      <c r="AV370" s="14"/>
      <c r="AW370" s="14"/>
      <c r="AX370" s="14"/>
      <c r="AY370" s="14"/>
      <c r="AZ370" s="9" t="s">
        <v>37</v>
      </c>
      <c r="BA370" s="14">
        <v>121398.03</v>
      </c>
      <c r="BB370" s="12">
        <f t="shared" si="24"/>
        <v>53.188761829652996</v>
      </c>
    </row>
    <row r="371" spans="1:54" ht="24.75" customHeight="1" x14ac:dyDescent="0.25">
      <c r="A371" s="9" t="s">
        <v>44</v>
      </c>
      <c r="B371" s="10" t="s">
        <v>19</v>
      </c>
      <c r="C371" s="10" t="s">
        <v>243</v>
      </c>
      <c r="D371" s="10" t="s">
        <v>21</v>
      </c>
      <c r="E371" s="10" t="s">
        <v>250</v>
      </c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 t="s">
        <v>45</v>
      </c>
      <c r="U371" s="10"/>
      <c r="V371" s="11"/>
      <c r="W371" s="11"/>
      <c r="X371" s="11"/>
      <c r="Y371" s="11"/>
      <c r="Z371" s="9" t="s">
        <v>44</v>
      </c>
      <c r="AA371" s="14">
        <f>SUM(AA372)</f>
        <v>2504000</v>
      </c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>
        <v>3544700</v>
      </c>
      <c r="AQ371" s="14"/>
      <c r="AR371" s="14"/>
      <c r="AS371" s="14"/>
      <c r="AT371" s="14"/>
      <c r="AU371" s="14">
        <v>3769400</v>
      </c>
      <c r="AV371" s="14"/>
      <c r="AW371" s="14"/>
      <c r="AX371" s="14"/>
      <c r="AY371" s="14"/>
      <c r="AZ371" s="9" t="s">
        <v>44</v>
      </c>
      <c r="BA371" s="14">
        <f>SUM(BA372)</f>
        <v>1655203.8599999999</v>
      </c>
      <c r="BB371" s="12">
        <f t="shared" si="24"/>
        <v>66.102390575079866</v>
      </c>
    </row>
    <row r="372" spans="1:54" ht="26.25" customHeight="1" x14ac:dyDescent="0.25">
      <c r="A372" s="9" t="s">
        <v>46</v>
      </c>
      <c r="B372" s="10" t="s">
        <v>19</v>
      </c>
      <c r="C372" s="10" t="s">
        <v>243</v>
      </c>
      <c r="D372" s="10" t="s">
        <v>21</v>
      </c>
      <c r="E372" s="10" t="s">
        <v>250</v>
      </c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 t="s">
        <v>47</v>
      </c>
      <c r="U372" s="10"/>
      <c r="V372" s="11"/>
      <c r="W372" s="11"/>
      <c r="X372" s="11"/>
      <c r="Y372" s="11"/>
      <c r="Z372" s="9" t="s">
        <v>46</v>
      </c>
      <c r="AA372" s="14">
        <f>SUM(AA373:AA382)</f>
        <v>2504000</v>
      </c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>
        <v>3544700</v>
      </c>
      <c r="AQ372" s="14"/>
      <c r="AR372" s="14"/>
      <c r="AS372" s="14"/>
      <c r="AT372" s="14"/>
      <c r="AU372" s="14">
        <v>3769400</v>
      </c>
      <c r="AV372" s="14"/>
      <c r="AW372" s="14"/>
      <c r="AX372" s="14"/>
      <c r="AY372" s="14"/>
      <c r="AZ372" s="9" t="s">
        <v>46</v>
      </c>
      <c r="BA372" s="14">
        <f>SUM(BA373:BA382)</f>
        <v>1655203.8599999999</v>
      </c>
      <c r="BB372" s="12">
        <f t="shared" si="24"/>
        <v>66.102390575079866</v>
      </c>
    </row>
    <row r="373" spans="1:54" ht="18" customHeight="1" x14ac:dyDescent="0.25">
      <c r="A373" s="9" t="s">
        <v>48</v>
      </c>
      <c r="B373" s="10" t="s">
        <v>19</v>
      </c>
      <c r="C373" s="10" t="s">
        <v>243</v>
      </c>
      <c r="D373" s="10" t="s">
        <v>21</v>
      </c>
      <c r="E373" s="10" t="s">
        <v>250</v>
      </c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 t="s">
        <v>191</v>
      </c>
      <c r="U373" s="10"/>
      <c r="V373" s="11" t="s">
        <v>49</v>
      </c>
      <c r="W373" s="11"/>
      <c r="X373" s="11"/>
      <c r="Y373" s="11"/>
      <c r="Z373" s="9" t="s">
        <v>48</v>
      </c>
      <c r="AA373" s="14">
        <v>70000</v>
      </c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>
        <v>74200</v>
      </c>
      <c r="AQ373" s="14"/>
      <c r="AR373" s="14"/>
      <c r="AS373" s="14"/>
      <c r="AT373" s="14"/>
      <c r="AU373" s="14">
        <v>78700</v>
      </c>
      <c r="AV373" s="14"/>
      <c r="AW373" s="14"/>
      <c r="AX373" s="14"/>
      <c r="AY373" s="14"/>
      <c r="AZ373" s="9" t="s">
        <v>48</v>
      </c>
      <c r="BA373" s="14">
        <v>34996.14</v>
      </c>
      <c r="BB373" s="12">
        <f t="shared" si="24"/>
        <v>49.994485714285716</v>
      </c>
    </row>
    <row r="374" spans="1:54" ht="18" customHeight="1" x14ac:dyDescent="0.25">
      <c r="A374" s="9" t="s">
        <v>52</v>
      </c>
      <c r="B374" s="10" t="s">
        <v>19</v>
      </c>
      <c r="C374" s="10" t="s">
        <v>243</v>
      </c>
      <c r="D374" s="10" t="s">
        <v>21</v>
      </c>
      <c r="E374" s="10" t="s">
        <v>250</v>
      </c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 t="s">
        <v>191</v>
      </c>
      <c r="U374" s="10"/>
      <c r="V374" s="11" t="s">
        <v>53</v>
      </c>
      <c r="W374" s="11"/>
      <c r="X374" s="11"/>
      <c r="Y374" s="11"/>
      <c r="Z374" s="9" t="s">
        <v>52</v>
      </c>
      <c r="AA374" s="14">
        <v>15000</v>
      </c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>
        <v>570300</v>
      </c>
      <c r="AQ374" s="14"/>
      <c r="AR374" s="14"/>
      <c r="AS374" s="14"/>
      <c r="AT374" s="14"/>
      <c r="AU374" s="14">
        <v>604500</v>
      </c>
      <c r="AV374" s="14"/>
      <c r="AW374" s="14"/>
      <c r="AX374" s="14"/>
      <c r="AY374" s="14"/>
      <c r="AZ374" s="9" t="s">
        <v>52</v>
      </c>
      <c r="BA374" s="14">
        <v>0</v>
      </c>
      <c r="BB374" s="12">
        <f t="shared" ref="BB374:BB376" si="25">PRODUCT(BA374,1/AA374,100)</f>
        <v>0</v>
      </c>
    </row>
    <row r="375" spans="1:54" ht="18" customHeight="1" x14ac:dyDescent="0.25">
      <c r="A375" s="9" t="s">
        <v>54</v>
      </c>
      <c r="B375" s="10" t="s">
        <v>19</v>
      </c>
      <c r="C375" s="10" t="s">
        <v>243</v>
      </c>
      <c r="D375" s="10" t="s">
        <v>21</v>
      </c>
      <c r="E375" s="10" t="s">
        <v>250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 t="s">
        <v>191</v>
      </c>
      <c r="U375" s="10"/>
      <c r="V375" s="11" t="s">
        <v>55</v>
      </c>
      <c r="W375" s="11"/>
      <c r="X375" s="11"/>
      <c r="Y375" s="11"/>
      <c r="Z375" s="9" t="s">
        <v>54</v>
      </c>
      <c r="AA375" s="14">
        <v>50000</v>
      </c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>
        <v>466400</v>
      </c>
      <c r="AQ375" s="14"/>
      <c r="AR375" s="14"/>
      <c r="AS375" s="14"/>
      <c r="AT375" s="14"/>
      <c r="AU375" s="14">
        <v>494400</v>
      </c>
      <c r="AV375" s="14"/>
      <c r="AW375" s="14"/>
      <c r="AX375" s="14"/>
      <c r="AY375" s="14"/>
      <c r="AZ375" s="9" t="s">
        <v>54</v>
      </c>
      <c r="BA375" s="14">
        <v>49150</v>
      </c>
      <c r="BB375" s="12">
        <f t="shared" si="25"/>
        <v>98.300000000000011</v>
      </c>
    </row>
    <row r="376" spans="1:54" ht="18" customHeight="1" x14ac:dyDescent="0.25">
      <c r="A376" s="9" t="s">
        <v>58</v>
      </c>
      <c r="B376" s="10" t="s">
        <v>19</v>
      </c>
      <c r="C376" s="10" t="s">
        <v>243</v>
      </c>
      <c r="D376" s="10" t="s">
        <v>21</v>
      </c>
      <c r="E376" s="10" t="s">
        <v>250</v>
      </c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 t="s">
        <v>191</v>
      </c>
      <c r="U376" s="10"/>
      <c r="V376" s="11" t="s">
        <v>59</v>
      </c>
      <c r="W376" s="11"/>
      <c r="X376" s="11"/>
      <c r="Y376" s="11"/>
      <c r="Z376" s="9" t="s">
        <v>58</v>
      </c>
      <c r="AA376" s="14">
        <v>100798</v>
      </c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>
        <v>335000</v>
      </c>
      <c r="AQ376" s="14"/>
      <c r="AR376" s="14"/>
      <c r="AS376" s="14"/>
      <c r="AT376" s="14"/>
      <c r="AU376" s="14">
        <v>355100</v>
      </c>
      <c r="AV376" s="14"/>
      <c r="AW376" s="14"/>
      <c r="AX376" s="14"/>
      <c r="AY376" s="14"/>
      <c r="AZ376" s="9" t="s">
        <v>58</v>
      </c>
      <c r="BA376" s="14">
        <v>96798</v>
      </c>
      <c r="BB376" s="12">
        <f t="shared" si="25"/>
        <v>96.031667294986008</v>
      </c>
    </row>
    <row r="377" spans="1:54" ht="19.5" customHeight="1" x14ac:dyDescent="0.25">
      <c r="A377" s="9" t="s">
        <v>253</v>
      </c>
      <c r="B377" s="10" t="s">
        <v>19</v>
      </c>
      <c r="C377" s="10" t="s">
        <v>243</v>
      </c>
      <c r="D377" s="10" t="s">
        <v>21</v>
      </c>
      <c r="E377" s="10" t="s">
        <v>250</v>
      </c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 t="s">
        <v>304</v>
      </c>
      <c r="U377" s="10"/>
      <c r="V377" s="11" t="s">
        <v>254</v>
      </c>
      <c r="W377" s="11"/>
      <c r="X377" s="11"/>
      <c r="Y377" s="11"/>
      <c r="Z377" s="9" t="s">
        <v>253</v>
      </c>
      <c r="AA377" s="14">
        <v>5000</v>
      </c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>
        <v>5300</v>
      </c>
      <c r="AQ377" s="14"/>
      <c r="AR377" s="14"/>
      <c r="AS377" s="14"/>
      <c r="AT377" s="14"/>
      <c r="AU377" s="14">
        <v>5600</v>
      </c>
      <c r="AV377" s="14"/>
      <c r="AW377" s="14"/>
      <c r="AX377" s="14"/>
      <c r="AY377" s="14"/>
      <c r="AZ377" s="9" t="s">
        <v>253</v>
      </c>
      <c r="BA377" s="14">
        <v>0</v>
      </c>
      <c r="BB377" s="12">
        <f t="shared" si="24"/>
        <v>0</v>
      </c>
    </row>
    <row r="378" spans="1:54" ht="19.5" customHeight="1" x14ac:dyDescent="0.25">
      <c r="A378" s="9" t="s">
        <v>50</v>
      </c>
      <c r="B378" s="10" t="s">
        <v>19</v>
      </c>
      <c r="C378" s="10" t="s">
        <v>243</v>
      </c>
      <c r="D378" s="10" t="s">
        <v>21</v>
      </c>
      <c r="E378" s="10" t="s">
        <v>250</v>
      </c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 t="s">
        <v>304</v>
      </c>
      <c r="U378" s="10"/>
      <c r="V378" s="11" t="s">
        <v>51</v>
      </c>
      <c r="W378" s="11"/>
      <c r="X378" s="11"/>
      <c r="Y378" s="11"/>
      <c r="Z378" s="9" t="s">
        <v>50</v>
      </c>
      <c r="AA378" s="14">
        <v>950000</v>
      </c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>
        <v>1007000</v>
      </c>
      <c r="AQ378" s="14"/>
      <c r="AR378" s="14"/>
      <c r="AS378" s="14"/>
      <c r="AT378" s="14"/>
      <c r="AU378" s="14">
        <v>1079400</v>
      </c>
      <c r="AV378" s="14"/>
      <c r="AW378" s="14"/>
      <c r="AX378" s="14"/>
      <c r="AY378" s="14"/>
      <c r="AZ378" s="9" t="s">
        <v>50</v>
      </c>
      <c r="BA378" s="14">
        <v>867561.2</v>
      </c>
      <c r="BB378" s="12">
        <f t="shared" si="24"/>
        <v>91.322231578947353</v>
      </c>
    </row>
    <row r="379" spans="1:54" ht="17.25" customHeight="1" x14ac:dyDescent="0.25">
      <c r="A379" s="9" t="s">
        <v>52</v>
      </c>
      <c r="B379" s="10" t="s">
        <v>19</v>
      </c>
      <c r="C379" s="10" t="s">
        <v>243</v>
      </c>
      <c r="D379" s="10" t="s">
        <v>21</v>
      </c>
      <c r="E379" s="10" t="s">
        <v>250</v>
      </c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 t="s">
        <v>304</v>
      </c>
      <c r="U379" s="10"/>
      <c r="V379" s="11" t="s">
        <v>53</v>
      </c>
      <c r="W379" s="11"/>
      <c r="X379" s="11"/>
      <c r="Y379" s="11"/>
      <c r="Z379" s="9" t="s">
        <v>52</v>
      </c>
      <c r="AA379" s="14">
        <v>523000</v>
      </c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>
        <v>570300</v>
      </c>
      <c r="AQ379" s="14"/>
      <c r="AR379" s="14"/>
      <c r="AS379" s="14"/>
      <c r="AT379" s="14"/>
      <c r="AU379" s="14">
        <v>604500</v>
      </c>
      <c r="AV379" s="14"/>
      <c r="AW379" s="14"/>
      <c r="AX379" s="14"/>
      <c r="AY379" s="14"/>
      <c r="AZ379" s="9" t="s">
        <v>52</v>
      </c>
      <c r="BA379" s="14">
        <v>105276.4</v>
      </c>
      <c r="BB379" s="12">
        <f t="shared" si="24"/>
        <v>20.129330783938816</v>
      </c>
    </row>
    <row r="380" spans="1:54" ht="18" customHeight="1" x14ac:dyDescent="0.25">
      <c r="A380" s="9" t="s">
        <v>54</v>
      </c>
      <c r="B380" s="10" t="s">
        <v>19</v>
      </c>
      <c r="C380" s="10" t="s">
        <v>243</v>
      </c>
      <c r="D380" s="10" t="s">
        <v>21</v>
      </c>
      <c r="E380" s="10" t="s">
        <v>250</v>
      </c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 t="s">
        <v>304</v>
      </c>
      <c r="U380" s="10"/>
      <c r="V380" s="11" t="s">
        <v>55</v>
      </c>
      <c r="W380" s="11"/>
      <c r="X380" s="11"/>
      <c r="Y380" s="11"/>
      <c r="Z380" s="9" t="s">
        <v>54</v>
      </c>
      <c r="AA380" s="14">
        <v>390000</v>
      </c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>
        <v>466400</v>
      </c>
      <c r="AQ380" s="14"/>
      <c r="AR380" s="14"/>
      <c r="AS380" s="14"/>
      <c r="AT380" s="14"/>
      <c r="AU380" s="14">
        <v>494400</v>
      </c>
      <c r="AV380" s="14"/>
      <c r="AW380" s="14"/>
      <c r="AX380" s="14"/>
      <c r="AY380" s="14"/>
      <c r="AZ380" s="9" t="s">
        <v>54</v>
      </c>
      <c r="BA380" s="14">
        <v>259561.9</v>
      </c>
      <c r="BB380" s="12">
        <f t="shared" si="24"/>
        <v>66.554333333333332</v>
      </c>
    </row>
    <row r="381" spans="1:54" ht="19.5" customHeight="1" x14ac:dyDescent="0.25">
      <c r="A381" s="9" t="s">
        <v>58</v>
      </c>
      <c r="B381" s="10" t="s">
        <v>19</v>
      </c>
      <c r="C381" s="10" t="s">
        <v>243</v>
      </c>
      <c r="D381" s="10" t="s">
        <v>21</v>
      </c>
      <c r="E381" s="10" t="s">
        <v>250</v>
      </c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 t="s">
        <v>304</v>
      </c>
      <c r="U381" s="10"/>
      <c r="V381" s="11" t="s">
        <v>59</v>
      </c>
      <c r="W381" s="11"/>
      <c r="X381" s="11"/>
      <c r="Y381" s="11"/>
      <c r="Z381" s="9" t="s">
        <v>58</v>
      </c>
      <c r="AA381" s="14">
        <v>215202</v>
      </c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>
        <v>335000</v>
      </c>
      <c r="AQ381" s="14"/>
      <c r="AR381" s="14"/>
      <c r="AS381" s="14"/>
      <c r="AT381" s="14"/>
      <c r="AU381" s="14">
        <v>355100</v>
      </c>
      <c r="AV381" s="14"/>
      <c r="AW381" s="14"/>
      <c r="AX381" s="14"/>
      <c r="AY381" s="14"/>
      <c r="AZ381" s="9" t="s">
        <v>58</v>
      </c>
      <c r="BA381" s="14">
        <v>91814.7</v>
      </c>
      <c r="BB381" s="12">
        <f t="shared" si="24"/>
        <v>42.664426910530565</v>
      </c>
    </row>
    <row r="382" spans="1:54" ht="22.5" customHeight="1" x14ac:dyDescent="0.25">
      <c r="A382" s="9" t="s">
        <v>60</v>
      </c>
      <c r="B382" s="10" t="s">
        <v>19</v>
      </c>
      <c r="C382" s="10" t="s">
        <v>243</v>
      </c>
      <c r="D382" s="10" t="s">
        <v>21</v>
      </c>
      <c r="E382" s="10" t="s">
        <v>250</v>
      </c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 t="s">
        <v>304</v>
      </c>
      <c r="U382" s="10"/>
      <c r="V382" s="11" t="s">
        <v>61</v>
      </c>
      <c r="W382" s="11"/>
      <c r="X382" s="11"/>
      <c r="Y382" s="11"/>
      <c r="Z382" s="9" t="s">
        <v>60</v>
      </c>
      <c r="AA382" s="14">
        <v>185000</v>
      </c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>
        <v>196000</v>
      </c>
      <c r="AQ382" s="14"/>
      <c r="AR382" s="14"/>
      <c r="AS382" s="14"/>
      <c r="AT382" s="14"/>
      <c r="AU382" s="14">
        <v>207900</v>
      </c>
      <c r="AV382" s="14"/>
      <c r="AW382" s="14"/>
      <c r="AX382" s="14"/>
      <c r="AY382" s="14"/>
      <c r="AZ382" s="9" t="s">
        <v>60</v>
      </c>
      <c r="BA382" s="14">
        <v>150045.51999999999</v>
      </c>
      <c r="BB382" s="12">
        <f t="shared" si="24"/>
        <v>81.105686486486476</v>
      </c>
    </row>
    <row r="383" spans="1:54" ht="24" customHeight="1" x14ac:dyDescent="0.25">
      <c r="A383" s="9" t="s">
        <v>62</v>
      </c>
      <c r="B383" s="10" t="s">
        <v>19</v>
      </c>
      <c r="C383" s="10" t="s">
        <v>243</v>
      </c>
      <c r="D383" s="10" t="s">
        <v>21</v>
      </c>
      <c r="E383" s="10" t="s">
        <v>250</v>
      </c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 t="s">
        <v>63</v>
      </c>
      <c r="U383" s="10"/>
      <c r="V383" s="11"/>
      <c r="W383" s="11"/>
      <c r="X383" s="11"/>
      <c r="Y383" s="11"/>
      <c r="Z383" s="9" t="s">
        <v>62</v>
      </c>
      <c r="AA383" s="14">
        <f>SUM(AA384)</f>
        <v>10000</v>
      </c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>
        <v>10600</v>
      </c>
      <c r="AQ383" s="14"/>
      <c r="AR383" s="14"/>
      <c r="AS383" s="14"/>
      <c r="AT383" s="14"/>
      <c r="AU383" s="14">
        <v>11200</v>
      </c>
      <c r="AV383" s="14"/>
      <c r="AW383" s="14"/>
      <c r="AX383" s="14"/>
      <c r="AY383" s="14"/>
      <c r="AZ383" s="9" t="s">
        <v>62</v>
      </c>
      <c r="BA383" s="14">
        <f>SUM(BA384)</f>
        <v>728.94</v>
      </c>
      <c r="BB383" s="12">
        <f t="shared" si="24"/>
        <v>7.2894000000000014</v>
      </c>
    </row>
    <row r="384" spans="1:54" ht="19.5" customHeight="1" x14ac:dyDescent="0.25">
      <c r="A384" s="9" t="s">
        <v>64</v>
      </c>
      <c r="B384" s="10" t="s">
        <v>19</v>
      </c>
      <c r="C384" s="10" t="s">
        <v>243</v>
      </c>
      <c r="D384" s="10" t="s">
        <v>21</v>
      </c>
      <c r="E384" s="10" t="s">
        <v>250</v>
      </c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 t="s">
        <v>65</v>
      </c>
      <c r="U384" s="10"/>
      <c r="V384" s="11"/>
      <c r="W384" s="11"/>
      <c r="X384" s="11"/>
      <c r="Y384" s="11"/>
      <c r="Z384" s="9" t="s">
        <v>64</v>
      </c>
      <c r="AA384" s="14">
        <f>SUM(AA385:AA386)</f>
        <v>10000</v>
      </c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>
        <v>10600</v>
      </c>
      <c r="AQ384" s="14"/>
      <c r="AR384" s="14"/>
      <c r="AS384" s="14"/>
      <c r="AT384" s="14"/>
      <c r="AU384" s="14">
        <v>11200</v>
      </c>
      <c r="AV384" s="14"/>
      <c r="AW384" s="14"/>
      <c r="AX384" s="14"/>
      <c r="AY384" s="14"/>
      <c r="AZ384" s="9" t="s">
        <v>64</v>
      </c>
      <c r="BA384" s="14">
        <f>SUM(BA385:BA386)</f>
        <v>728.94</v>
      </c>
      <c r="BB384" s="12">
        <f t="shared" si="24"/>
        <v>7.2894000000000014</v>
      </c>
    </row>
    <row r="385" spans="1:54" ht="19.5" customHeight="1" x14ac:dyDescent="0.25">
      <c r="A385" s="9" t="s">
        <v>56</v>
      </c>
      <c r="B385" s="10" t="s">
        <v>19</v>
      </c>
      <c r="C385" s="10" t="s">
        <v>243</v>
      </c>
      <c r="D385" s="10" t="s">
        <v>21</v>
      </c>
      <c r="E385" s="10" t="s">
        <v>250</v>
      </c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 t="s">
        <v>306</v>
      </c>
      <c r="U385" s="10"/>
      <c r="V385" s="11" t="s">
        <v>57</v>
      </c>
      <c r="W385" s="11"/>
      <c r="X385" s="11"/>
      <c r="Y385" s="11"/>
      <c r="Z385" s="9" t="s">
        <v>56</v>
      </c>
      <c r="AA385" s="14">
        <v>728.94</v>
      </c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>
        <v>10600</v>
      </c>
      <c r="AQ385" s="14"/>
      <c r="AR385" s="14"/>
      <c r="AS385" s="14"/>
      <c r="AT385" s="14"/>
      <c r="AU385" s="14">
        <v>11200</v>
      </c>
      <c r="AV385" s="14"/>
      <c r="AW385" s="14"/>
      <c r="AX385" s="14"/>
      <c r="AY385" s="14"/>
      <c r="AZ385" s="9" t="s">
        <v>56</v>
      </c>
      <c r="BA385" s="14">
        <v>728.94</v>
      </c>
      <c r="BB385" s="12">
        <f t="shared" ref="BB385" si="26">PRODUCT(BA385,1/AA385,100)</f>
        <v>100</v>
      </c>
    </row>
    <row r="386" spans="1:54" ht="20.25" customHeight="1" x14ac:dyDescent="0.25">
      <c r="A386" s="9" t="s">
        <v>56</v>
      </c>
      <c r="B386" s="10" t="s">
        <v>19</v>
      </c>
      <c r="C386" s="10" t="s">
        <v>243</v>
      </c>
      <c r="D386" s="10" t="s">
        <v>21</v>
      </c>
      <c r="E386" s="10" t="s">
        <v>250</v>
      </c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 t="s">
        <v>306</v>
      </c>
      <c r="U386" s="10"/>
      <c r="V386" s="11" t="s">
        <v>307</v>
      </c>
      <c r="W386" s="11"/>
      <c r="X386" s="11"/>
      <c r="Y386" s="11"/>
      <c r="Z386" s="9" t="s">
        <v>56</v>
      </c>
      <c r="AA386" s="14">
        <v>9271.06</v>
      </c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>
        <v>10600</v>
      </c>
      <c r="AQ386" s="14"/>
      <c r="AR386" s="14"/>
      <c r="AS386" s="14"/>
      <c r="AT386" s="14"/>
      <c r="AU386" s="14">
        <v>11200</v>
      </c>
      <c r="AV386" s="14"/>
      <c r="AW386" s="14"/>
      <c r="AX386" s="14"/>
      <c r="AY386" s="14"/>
      <c r="AZ386" s="9" t="s">
        <v>56</v>
      </c>
      <c r="BA386" s="14">
        <v>0</v>
      </c>
      <c r="BB386" s="12">
        <f t="shared" si="24"/>
        <v>0</v>
      </c>
    </row>
    <row r="387" spans="1:54" ht="18" customHeight="1" x14ac:dyDescent="0.25">
      <c r="A387" s="15" t="s">
        <v>255</v>
      </c>
      <c r="B387" s="16" t="s">
        <v>19</v>
      </c>
      <c r="C387" s="16" t="s">
        <v>243</v>
      </c>
      <c r="D387" s="16" t="s">
        <v>21</v>
      </c>
      <c r="E387" s="16" t="s">
        <v>256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7"/>
      <c r="W387" s="17"/>
      <c r="X387" s="17"/>
      <c r="Y387" s="17"/>
      <c r="Z387" s="15" t="s">
        <v>255</v>
      </c>
      <c r="AA387" s="18">
        <f>SUM(AA388)</f>
        <v>932950</v>
      </c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>
        <v>1210800</v>
      </c>
      <c r="AQ387" s="18"/>
      <c r="AR387" s="18"/>
      <c r="AS387" s="18"/>
      <c r="AT387" s="18"/>
      <c r="AU387" s="18">
        <v>1283400</v>
      </c>
      <c r="AV387" s="18"/>
      <c r="AW387" s="18"/>
      <c r="AX387" s="18"/>
      <c r="AY387" s="18"/>
      <c r="AZ387" s="15" t="s">
        <v>255</v>
      </c>
      <c r="BA387" s="18">
        <f>SUM(BA388)</f>
        <v>467909.1</v>
      </c>
      <c r="BB387" s="18">
        <f t="shared" si="24"/>
        <v>50.15371670507529</v>
      </c>
    </row>
    <row r="388" spans="1:54" ht="26.25" customHeight="1" x14ac:dyDescent="0.25">
      <c r="A388" s="6" t="s">
        <v>257</v>
      </c>
      <c r="B388" s="7" t="s">
        <v>19</v>
      </c>
      <c r="C388" s="7" t="s">
        <v>243</v>
      </c>
      <c r="D388" s="7" t="s">
        <v>21</v>
      </c>
      <c r="E388" s="7" t="s">
        <v>258</v>
      </c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8"/>
      <c r="W388" s="8"/>
      <c r="X388" s="8"/>
      <c r="Y388" s="8"/>
      <c r="Z388" s="6" t="s">
        <v>257</v>
      </c>
      <c r="AA388" s="13">
        <f>SUM(AA389,AA393)</f>
        <v>932950</v>
      </c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>
        <v>1210800</v>
      </c>
      <c r="AQ388" s="13"/>
      <c r="AR388" s="13"/>
      <c r="AS388" s="13"/>
      <c r="AT388" s="13"/>
      <c r="AU388" s="13">
        <v>1283400</v>
      </c>
      <c r="AV388" s="13"/>
      <c r="AW388" s="13"/>
      <c r="AX388" s="13"/>
      <c r="AY388" s="13"/>
      <c r="AZ388" s="6" t="s">
        <v>257</v>
      </c>
      <c r="BA388" s="13">
        <f>SUM(BA389,BA393)</f>
        <v>467909.1</v>
      </c>
      <c r="BB388" s="12">
        <f t="shared" si="24"/>
        <v>50.15371670507529</v>
      </c>
    </row>
    <row r="389" spans="1:54" ht="71.25" customHeight="1" x14ac:dyDescent="0.25">
      <c r="A389" s="9" t="s">
        <v>31</v>
      </c>
      <c r="B389" s="10" t="s">
        <v>19</v>
      </c>
      <c r="C389" s="10" t="s">
        <v>243</v>
      </c>
      <c r="D389" s="10" t="s">
        <v>21</v>
      </c>
      <c r="E389" s="10" t="s">
        <v>258</v>
      </c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 t="s">
        <v>32</v>
      </c>
      <c r="U389" s="10"/>
      <c r="V389" s="11"/>
      <c r="W389" s="11"/>
      <c r="X389" s="11"/>
      <c r="Y389" s="11"/>
      <c r="Z389" s="9" t="s">
        <v>31</v>
      </c>
      <c r="AA389" s="14">
        <v>339950</v>
      </c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>
        <v>632300</v>
      </c>
      <c r="AQ389" s="14"/>
      <c r="AR389" s="14"/>
      <c r="AS389" s="14"/>
      <c r="AT389" s="14"/>
      <c r="AU389" s="14">
        <v>670200</v>
      </c>
      <c r="AV389" s="14"/>
      <c r="AW389" s="14"/>
      <c r="AX389" s="14"/>
      <c r="AY389" s="14"/>
      <c r="AZ389" s="9" t="s">
        <v>31</v>
      </c>
      <c r="BA389" s="14">
        <f>SUM(BA390)</f>
        <v>216318</v>
      </c>
      <c r="BB389" s="12">
        <f t="shared" si="24"/>
        <v>63.632298867480522</v>
      </c>
    </row>
    <row r="390" spans="1:54" ht="28.5" customHeight="1" x14ac:dyDescent="0.25">
      <c r="A390" s="9" t="s">
        <v>251</v>
      </c>
      <c r="B390" s="10" t="s">
        <v>19</v>
      </c>
      <c r="C390" s="10" t="s">
        <v>243</v>
      </c>
      <c r="D390" s="10" t="s">
        <v>21</v>
      </c>
      <c r="E390" s="10" t="s">
        <v>258</v>
      </c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 t="s">
        <v>252</v>
      </c>
      <c r="U390" s="10"/>
      <c r="V390" s="11"/>
      <c r="W390" s="11"/>
      <c r="X390" s="11"/>
      <c r="Y390" s="11"/>
      <c r="Z390" s="9" t="s">
        <v>251</v>
      </c>
      <c r="AA390" s="14">
        <f>SUM(AA391:AA392)</f>
        <v>339950</v>
      </c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>
        <v>632300</v>
      </c>
      <c r="AQ390" s="14"/>
      <c r="AR390" s="14"/>
      <c r="AS390" s="14"/>
      <c r="AT390" s="14"/>
      <c r="AU390" s="14">
        <v>670200</v>
      </c>
      <c r="AV390" s="14"/>
      <c r="AW390" s="14"/>
      <c r="AX390" s="14"/>
      <c r="AY390" s="14"/>
      <c r="AZ390" s="9" t="s">
        <v>251</v>
      </c>
      <c r="BA390" s="14">
        <f>SUM(BA391:BA392)</f>
        <v>216318</v>
      </c>
      <c r="BB390" s="12">
        <f t="shared" si="24"/>
        <v>63.632298867480522</v>
      </c>
    </row>
    <row r="391" spans="1:54" ht="18.75" customHeight="1" x14ac:dyDescent="0.25">
      <c r="A391" s="9" t="s">
        <v>35</v>
      </c>
      <c r="B391" s="10" t="s">
        <v>19</v>
      </c>
      <c r="C391" s="10" t="s">
        <v>243</v>
      </c>
      <c r="D391" s="10" t="s">
        <v>21</v>
      </c>
      <c r="E391" s="10" t="s">
        <v>258</v>
      </c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 t="s">
        <v>324</v>
      </c>
      <c r="U391" s="10"/>
      <c r="V391" s="11" t="s">
        <v>36</v>
      </c>
      <c r="W391" s="11"/>
      <c r="X391" s="11"/>
      <c r="Y391" s="11"/>
      <c r="Z391" s="9" t="s">
        <v>35</v>
      </c>
      <c r="AA391" s="14">
        <v>260954</v>
      </c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>
        <v>485500</v>
      </c>
      <c r="AQ391" s="14"/>
      <c r="AR391" s="14"/>
      <c r="AS391" s="14"/>
      <c r="AT391" s="14"/>
      <c r="AU391" s="14">
        <v>514600</v>
      </c>
      <c r="AV391" s="14"/>
      <c r="AW391" s="14"/>
      <c r="AX391" s="14"/>
      <c r="AY391" s="14"/>
      <c r="AZ391" s="9" t="s">
        <v>35</v>
      </c>
      <c r="BA391" s="14">
        <v>170002.15</v>
      </c>
      <c r="BB391" s="12">
        <f t="shared" si="24"/>
        <v>65.14640511354493</v>
      </c>
    </row>
    <row r="392" spans="1:54" ht="19.5" customHeight="1" x14ac:dyDescent="0.25">
      <c r="A392" s="9" t="s">
        <v>37</v>
      </c>
      <c r="B392" s="10" t="s">
        <v>19</v>
      </c>
      <c r="C392" s="10" t="s">
        <v>243</v>
      </c>
      <c r="D392" s="10" t="s">
        <v>21</v>
      </c>
      <c r="E392" s="10" t="s">
        <v>258</v>
      </c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 t="s">
        <v>323</v>
      </c>
      <c r="U392" s="10"/>
      <c r="V392" s="11" t="s">
        <v>38</v>
      </c>
      <c r="W392" s="11"/>
      <c r="X392" s="11"/>
      <c r="Y392" s="11"/>
      <c r="Z392" s="9" t="s">
        <v>37</v>
      </c>
      <c r="AA392" s="14">
        <v>78996</v>
      </c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>
        <v>146800</v>
      </c>
      <c r="AQ392" s="14"/>
      <c r="AR392" s="14"/>
      <c r="AS392" s="14"/>
      <c r="AT392" s="14"/>
      <c r="AU392" s="14">
        <v>155600</v>
      </c>
      <c r="AV392" s="14"/>
      <c r="AW392" s="14"/>
      <c r="AX392" s="14"/>
      <c r="AY392" s="14"/>
      <c r="AZ392" s="9" t="s">
        <v>37</v>
      </c>
      <c r="BA392" s="14">
        <v>46315.85</v>
      </c>
      <c r="BB392" s="12">
        <f t="shared" si="24"/>
        <v>58.630626867183153</v>
      </c>
    </row>
    <row r="393" spans="1:54" ht="30" customHeight="1" x14ac:dyDescent="0.25">
      <c r="A393" s="9" t="s">
        <v>44</v>
      </c>
      <c r="B393" s="10" t="s">
        <v>19</v>
      </c>
      <c r="C393" s="10" t="s">
        <v>243</v>
      </c>
      <c r="D393" s="10" t="s">
        <v>21</v>
      </c>
      <c r="E393" s="10" t="s">
        <v>258</v>
      </c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 t="s">
        <v>45</v>
      </c>
      <c r="U393" s="10"/>
      <c r="V393" s="11"/>
      <c r="W393" s="11"/>
      <c r="X393" s="11"/>
      <c r="Y393" s="11"/>
      <c r="Z393" s="9" t="s">
        <v>44</v>
      </c>
      <c r="AA393" s="14">
        <f>SUM(AA394)</f>
        <v>593000</v>
      </c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>
        <v>578500</v>
      </c>
      <c r="AQ393" s="14"/>
      <c r="AR393" s="14"/>
      <c r="AS393" s="14"/>
      <c r="AT393" s="14"/>
      <c r="AU393" s="14">
        <v>613200</v>
      </c>
      <c r="AV393" s="14"/>
      <c r="AW393" s="14"/>
      <c r="AX393" s="14"/>
      <c r="AY393" s="14"/>
      <c r="AZ393" s="9" t="s">
        <v>44</v>
      </c>
      <c r="BA393" s="14">
        <f>SUM(BA394)</f>
        <v>251591.1</v>
      </c>
      <c r="BB393" s="12">
        <f t="shared" si="24"/>
        <v>42.426829679595279</v>
      </c>
    </row>
    <row r="394" spans="1:54" ht="30.75" customHeight="1" x14ac:dyDescent="0.25">
      <c r="A394" s="9" t="s">
        <v>46</v>
      </c>
      <c r="B394" s="10" t="s">
        <v>19</v>
      </c>
      <c r="C394" s="10" t="s">
        <v>243</v>
      </c>
      <c r="D394" s="10" t="s">
        <v>21</v>
      </c>
      <c r="E394" s="10" t="s">
        <v>258</v>
      </c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 t="s">
        <v>47</v>
      </c>
      <c r="U394" s="10"/>
      <c r="V394" s="11"/>
      <c r="W394" s="11"/>
      <c r="X394" s="11"/>
      <c r="Y394" s="11"/>
      <c r="Z394" s="9" t="s">
        <v>46</v>
      </c>
      <c r="AA394" s="14">
        <f>SUM(AA395:AA401)</f>
        <v>593000</v>
      </c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>
        <v>578500</v>
      </c>
      <c r="AQ394" s="14"/>
      <c r="AR394" s="14"/>
      <c r="AS394" s="14"/>
      <c r="AT394" s="14"/>
      <c r="AU394" s="14">
        <v>613200</v>
      </c>
      <c r="AV394" s="14"/>
      <c r="AW394" s="14"/>
      <c r="AX394" s="14"/>
      <c r="AY394" s="14"/>
      <c r="AZ394" s="9" t="s">
        <v>46</v>
      </c>
      <c r="BA394" s="14">
        <f>SUM(BA395:BA401)</f>
        <v>251591.1</v>
      </c>
      <c r="BB394" s="12">
        <f t="shared" si="24"/>
        <v>42.426829679595279</v>
      </c>
    </row>
    <row r="395" spans="1:54" ht="23.25" customHeight="1" x14ac:dyDescent="0.25">
      <c r="A395" s="9" t="s">
        <v>48</v>
      </c>
      <c r="B395" s="10" t="s">
        <v>19</v>
      </c>
      <c r="C395" s="10" t="s">
        <v>243</v>
      </c>
      <c r="D395" s="10" t="s">
        <v>21</v>
      </c>
      <c r="E395" s="10" t="s">
        <v>258</v>
      </c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 t="s">
        <v>191</v>
      </c>
      <c r="U395" s="10"/>
      <c r="V395" s="11" t="s">
        <v>49</v>
      </c>
      <c r="W395" s="11"/>
      <c r="X395" s="11"/>
      <c r="Y395" s="11"/>
      <c r="Z395" s="9" t="s">
        <v>48</v>
      </c>
      <c r="AA395" s="14">
        <v>30000</v>
      </c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>
        <v>31800</v>
      </c>
      <c r="AQ395" s="14"/>
      <c r="AR395" s="14"/>
      <c r="AS395" s="14"/>
      <c r="AT395" s="14"/>
      <c r="AU395" s="14">
        <v>33700</v>
      </c>
      <c r="AV395" s="14"/>
      <c r="AW395" s="14"/>
      <c r="AX395" s="14"/>
      <c r="AY395" s="14"/>
      <c r="AZ395" s="9" t="s">
        <v>48</v>
      </c>
      <c r="BA395" s="14">
        <v>0</v>
      </c>
      <c r="BB395" s="12">
        <f t="shared" si="24"/>
        <v>0</v>
      </c>
    </row>
    <row r="396" spans="1:54" ht="23.25" customHeight="1" x14ac:dyDescent="0.25">
      <c r="A396" s="9" t="s">
        <v>50</v>
      </c>
      <c r="B396" s="10" t="s">
        <v>19</v>
      </c>
      <c r="C396" s="10" t="s">
        <v>243</v>
      </c>
      <c r="D396" s="10" t="s">
        <v>21</v>
      </c>
      <c r="E396" s="10" t="s">
        <v>258</v>
      </c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 t="s">
        <v>304</v>
      </c>
      <c r="U396" s="10"/>
      <c r="V396" s="11" t="s">
        <v>51</v>
      </c>
      <c r="W396" s="11"/>
      <c r="X396" s="11"/>
      <c r="Y396" s="11"/>
      <c r="Z396" s="9" t="s">
        <v>50</v>
      </c>
      <c r="AA396" s="14">
        <v>83000</v>
      </c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>
        <v>88000</v>
      </c>
      <c r="AQ396" s="14"/>
      <c r="AR396" s="14"/>
      <c r="AS396" s="14"/>
      <c r="AT396" s="14"/>
      <c r="AU396" s="14">
        <v>93300</v>
      </c>
      <c r="AV396" s="14"/>
      <c r="AW396" s="14"/>
      <c r="AX396" s="14"/>
      <c r="AY396" s="14"/>
      <c r="AZ396" s="9" t="s">
        <v>50</v>
      </c>
      <c r="BA396" s="14">
        <v>49902.93</v>
      </c>
      <c r="BB396" s="12">
        <f t="shared" si="24"/>
        <v>60.124012048192768</v>
      </c>
    </row>
    <row r="397" spans="1:54" ht="21" customHeight="1" x14ac:dyDescent="0.25">
      <c r="A397" s="9" t="s">
        <v>259</v>
      </c>
      <c r="B397" s="10" t="s">
        <v>19</v>
      </c>
      <c r="C397" s="10" t="s">
        <v>243</v>
      </c>
      <c r="D397" s="10" t="s">
        <v>21</v>
      </c>
      <c r="E397" s="10" t="s">
        <v>258</v>
      </c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 t="s">
        <v>304</v>
      </c>
      <c r="U397" s="10"/>
      <c r="V397" s="11" t="s">
        <v>260</v>
      </c>
      <c r="W397" s="11"/>
      <c r="X397" s="11"/>
      <c r="Y397" s="11"/>
      <c r="Z397" s="9" t="s">
        <v>259</v>
      </c>
      <c r="AA397" s="14">
        <v>90000</v>
      </c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>
        <v>95400</v>
      </c>
      <c r="AQ397" s="14"/>
      <c r="AR397" s="14"/>
      <c r="AS397" s="14"/>
      <c r="AT397" s="14"/>
      <c r="AU397" s="14">
        <v>101100</v>
      </c>
      <c r="AV397" s="14"/>
      <c r="AW397" s="14"/>
      <c r="AX397" s="14"/>
      <c r="AY397" s="14"/>
      <c r="AZ397" s="9" t="s">
        <v>259</v>
      </c>
      <c r="BA397" s="14">
        <v>28191.32</v>
      </c>
      <c r="BB397" s="12">
        <f t="shared" ref="BB397:BB419" si="27">PRODUCT(BA397,1/AA397,100)</f>
        <v>31.323688888888888</v>
      </c>
    </row>
    <row r="398" spans="1:54" ht="20.25" customHeight="1" x14ac:dyDescent="0.25">
      <c r="A398" s="9" t="s">
        <v>52</v>
      </c>
      <c r="B398" s="10" t="s">
        <v>19</v>
      </c>
      <c r="C398" s="10" t="s">
        <v>243</v>
      </c>
      <c r="D398" s="10" t="s">
        <v>21</v>
      </c>
      <c r="E398" s="10" t="s">
        <v>258</v>
      </c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 t="s">
        <v>304</v>
      </c>
      <c r="U398" s="10"/>
      <c r="V398" s="11" t="s">
        <v>53</v>
      </c>
      <c r="W398" s="11"/>
      <c r="X398" s="11"/>
      <c r="Y398" s="11"/>
      <c r="Z398" s="9" t="s">
        <v>52</v>
      </c>
      <c r="AA398" s="14">
        <v>105000</v>
      </c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>
        <v>111300</v>
      </c>
      <c r="AQ398" s="14"/>
      <c r="AR398" s="14"/>
      <c r="AS398" s="14"/>
      <c r="AT398" s="14"/>
      <c r="AU398" s="14">
        <v>118000</v>
      </c>
      <c r="AV398" s="14"/>
      <c r="AW398" s="14"/>
      <c r="AX398" s="14"/>
      <c r="AY398" s="14"/>
      <c r="AZ398" s="9" t="s">
        <v>52</v>
      </c>
      <c r="BA398" s="14">
        <v>34317</v>
      </c>
      <c r="BB398" s="12">
        <f t="shared" si="27"/>
        <v>32.682857142857138</v>
      </c>
    </row>
    <row r="399" spans="1:54" ht="17.25" customHeight="1" x14ac:dyDescent="0.25">
      <c r="A399" s="9" t="s">
        <v>54</v>
      </c>
      <c r="B399" s="10" t="s">
        <v>19</v>
      </c>
      <c r="C399" s="10" t="s">
        <v>243</v>
      </c>
      <c r="D399" s="10" t="s">
        <v>21</v>
      </c>
      <c r="E399" s="10" t="s">
        <v>258</v>
      </c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 t="s">
        <v>304</v>
      </c>
      <c r="U399" s="10"/>
      <c r="V399" s="11" t="s">
        <v>55</v>
      </c>
      <c r="W399" s="11"/>
      <c r="X399" s="11"/>
      <c r="Y399" s="11"/>
      <c r="Z399" s="9" t="s">
        <v>54</v>
      </c>
      <c r="AA399" s="14">
        <v>245000</v>
      </c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>
        <v>209600</v>
      </c>
      <c r="AQ399" s="14"/>
      <c r="AR399" s="14"/>
      <c r="AS399" s="14"/>
      <c r="AT399" s="14"/>
      <c r="AU399" s="14">
        <v>222200</v>
      </c>
      <c r="AV399" s="14"/>
      <c r="AW399" s="14"/>
      <c r="AX399" s="14"/>
      <c r="AY399" s="14"/>
      <c r="AZ399" s="9" t="s">
        <v>54</v>
      </c>
      <c r="BA399" s="14">
        <v>130879.85</v>
      </c>
      <c r="BB399" s="12">
        <f t="shared" si="27"/>
        <v>53.420346938775509</v>
      </c>
    </row>
    <row r="400" spans="1:54" ht="17.25" customHeight="1" x14ac:dyDescent="0.25">
      <c r="A400" s="9" t="s">
        <v>56</v>
      </c>
      <c r="B400" s="10" t="s">
        <v>19</v>
      </c>
      <c r="C400" s="10" t="s">
        <v>243</v>
      </c>
      <c r="D400" s="10" t="s">
        <v>21</v>
      </c>
      <c r="E400" s="10" t="s">
        <v>258</v>
      </c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 t="s">
        <v>304</v>
      </c>
      <c r="U400" s="10"/>
      <c r="V400" s="11" t="s">
        <v>305</v>
      </c>
      <c r="W400" s="11"/>
      <c r="X400" s="11"/>
      <c r="Y400" s="11"/>
      <c r="Z400" s="9" t="s">
        <v>56</v>
      </c>
      <c r="AA400" s="14">
        <v>10000</v>
      </c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>
        <v>10600</v>
      </c>
      <c r="AQ400" s="14"/>
      <c r="AR400" s="14"/>
      <c r="AS400" s="14"/>
      <c r="AT400" s="14"/>
      <c r="AU400" s="14">
        <v>11200</v>
      </c>
      <c r="AV400" s="14"/>
      <c r="AW400" s="14"/>
      <c r="AX400" s="14"/>
      <c r="AY400" s="14"/>
      <c r="AZ400" s="9" t="s">
        <v>56</v>
      </c>
      <c r="BA400" s="14">
        <v>0</v>
      </c>
      <c r="BB400" s="12">
        <f t="shared" si="27"/>
        <v>0</v>
      </c>
    </row>
    <row r="401" spans="1:54" ht="19.5" customHeight="1" x14ac:dyDescent="0.25">
      <c r="A401" s="9" t="s">
        <v>60</v>
      </c>
      <c r="B401" s="10" t="s">
        <v>19</v>
      </c>
      <c r="C401" s="10" t="s">
        <v>243</v>
      </c>
      <c r="D401" s="10" t="s">
        <v>21</v>
      </c>
      <c r="E401" s="10" t="s">
        <v>258</v>
      </c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 t="s">
        <v>304</v>
      </c>
      <c r="U401" s="10"/>
      <c r="V401" s="11" t="s">
        <v>61</v>
      </c>
      <c r="W401" s="11"/>
      <c r="X401" s="11"/>
      <c r="Y401" s="11"/>
      <c r="Z401" s="9" t="s">
        <v>60</v>
      </c>
      <c r="AA401" s="14">
        <v>30000</v>
      </c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>
        <v>31800</v>
      </c>
      <c r="AQ401" s="14"/>
      <c r="AR401" s="14"/>
      <c r="AS401" s="14"/>
      <c r="AT401" s="14"/>
      <c r="AU401" s="14">
        <v>33700</v>
      </c>
      <c r="AV401" s="14"/>
      <c r="AW401" s="14"/>
      <c r="AX401" s="14"/>
      <c r="AY401" s="14"/>
      <c r="AZ401" s="9" t="s">
        <v>60</v>
      </c>
      <c r="BA401" s="14">
        <v>8300</v>
      </c>
      <c r="BB401" s="12">
        <f t="shared" si="27"/>
        <v>27.666666666666668</v>
      </c>
    </row>
    <row r="402" spans="1:54" ht="27" customHeight="1" x14ac:dyDescent="0.25">
      <c r="A402" s="6" t="s">
        <v>261</v>
      </c>
      <c r="B402" s="7" t="s">
        <v>19</v>
      </c>
      <c r="C402" s="7" t="s">
        <v>243</v>
      </c>
      <c r="D402" s="7" t="s">
        <v>21</v>
      </c>
      <c r="E402" s="7" t="s">
        <v>262</v>
      </c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8"/>
      <c r="W402" s="8"/>
      <c r="X402" s="8"/>
      <c r="Y402" s="8"/>
      <c r="Z402" s="6" t="s">
        <v>261</v>
      </c>
      <c r="AA402" s="13">
        <v>200000</v>
      </c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>
        <v>200000</v>
      </c>
      <c r="AQ402" s="13"/>
      <c r="AR402" s="13"/>
      <c r="AS402" s="13"/>
      <c r="AT402" s="13"/>
      <c r="AU402" s="13">
        <v>200000</v>
      </c>
      <c r="AV402" s="13"/>
      <c r="AW402" s="13"/>
      <c r="AX402" s="13"/>
      <c r="AY402" s="13"/>
      <c r="AZ402" s="6" t="s">
        <v>261</v>
      </c>
      <c r="BA402" s="13">
        <f>SUM(BA403)</f>
        <v>88034.28</v>
      </c>
      <c r="BB402" s="12">
        <f t="shared" si="27"/>
        <v>44.017140000000005</v>
      </c>
    </row>
    <row r="403" spans="1:54" ht="30" customHeight="1" x14ac:dyDescent="0.25">
      <c r="A403" s="6" t="s">
        <v>263</v>
      </c>
      <c r="B403" s="7" t="s">
        <v>19</v>
      </c>
      <c r="C403" s="7" t="s">
        <v>243</v>
      </c>
      <c r="D403" s="7" t="s">
        <v>21</v>
      </c>
      <c r="E403" s="7" t="s">
        <v>264</v>
      </c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8"/>
      <c r="W403" s="8"/>
      <c r="X403" s="8"/>
      <c r="Y403" s="8"/>
      <c r="Z403" s="6" t="s">
        <v>263</v>
      </c>
      <c r="AA403" s="13">
        <v>200000</v>
      </c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>
        <v>200000</v>
      </c>
      <c r="AQ403" s="13"/>
      <c r="AR403" s="13"/>
      <c r="AS403" s="13"/>
      <c r="AT403" s="13"/>
      <c r="AU403" s="13">
        <v>200000</v>
      </c>
      <c r="AV403" s="13"/>
      <c r="AW403" s="13"/>
      <c r="AX403" s="13"/>
      <c r="AY403" s="13"/>
      <c r="AZ403" s="6" t="s">
        <v>263</v>
      </c>
      <c r="BA403" s="14">
        <f>SUM(BA404)</f>
        <v>88034.28</v>
      </c>
      <c r="BB403" s="12">
        <f t="shared" si="27"/>
        <v>44.017140000000005</v>
      </c>
    </row>
    <row r="404" spans="1:54" ht="30" customHeight="1" x14ac:dyDescent="0.25">
      <c r="A404" s="9" t="s">
        <v>44</v>
      </c>
      <c r="B404" s="10" t="s">
        <v>19</v>
      </c>
      <c r="C404" s="10" t="s">
        <v>243</v>
      </c>
      <c r="D404" s="10" t="s">
        <v>21</v>
      </c>
      <c r="E404" s="10" t="s">
        <v>264</v>
      </c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 t="s">
        <v>45</v>
      </c>
      <c r="U404" s="10"/>
      <c r="V404" s="11"/>
      <c r="W404" s="11"/>
      <c r="X404" s="11"/>
      <c r="Y404" s="11"/>
      <c r="Z404" s="9" t="s">
        <v>44</v>
      </c>
      <c r="AA404" s="14">
        <f>SUM(AA405)</f>
        <v>200000</v>
      </c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>
        <v>200000</v>
      </c>
      <c r="AQ404" s="14"/>
      <c r="AR404" s="14"/>
      <c r="AS404" s="14"/>
      <c r="AT404" s="14"/>
      <c r="AU404" s="14">
        <v>200000</v>
      </c>
      <c r="AV404" s="14"/>
      <c r="AW404" s="14"/>
      <c r="AX404" s="14"/>
      <c r="AY404" s="14"/>
      <c r="AZ404" s="9" t="s">
        <v>44</v>
      </c>
      <c r="BA404" s="14">
        <f>SUM(BA405)</f>
        <v>88034.28</v>
      </c>
      <c r="BB404" s="12">
        <f t="shared" si="27"/>
        <v>44.017140000000005</v>
      </c>
    </row>
    <row r="405" spans="1:54" ht="29.25" customHeight="1" x14ac:dyDescent="0.25">
      <c r="A405" s="9" t="s">
        <v>46</v>
      </c>
      <c r="B405" s="10" t="s">
        <v>19</v>
      </c>
      <c r="C405" s="10" t="s">
        <v>243</v>
      </c>
      <c r="D405" s="10" t="s">
        <v>21</v>
      </c>
      <c r="E405" s="10" t="s">
        <v>264</v>
      </c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 t="s">
        <v>47</v>
      </c>
      <c r="U405" s="10"/>
      <c r="V405" s="11"/>
      <c r="W405" s="11"/>
      <c r="X405" s="11"/>
      <c r="Y405" s="11"/>
      <c r="Z405" s="9" t="s">
        <v>46</v>
      </c>
      <c r="AA405" s="14">
        <f>SUM(AA406:AA408)</f>
        <v>200000</v>
      </c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>
        <v>200000</v>
      </c>
      <c r="AQ405" s="14"/>
      <c r="AR405" s="14"/>
      <c r="AS405" s="14"/>
      <c r="AT405" s="14"/>
      <c r="AU405" s="14">
        <v>200000</v>
      </c>
      <c r="AV405" s="14"/>
      <c r="AW405" s="14"/>
      <c r="AX405" s="14"/>
      <c r="AY405" s="14"/>
      <c r="AZ405" s="9" t="s">
        <v>46</v>
      </c>
      <c r="BA405" s="14">
        <f>SUM(BA406:BA408)</f>
        <v>88034.28</v>
      </c>
      <c r="BB405" s="12">
        <f t="shared" si="27"/>
        <v>44.017140000000005</v>
      </c>
    </row>
    <row r="406" spans="1:54" ht="17.25" customHeight="1" x14ac:dyDescent="0.25">
      <c r="A406" s="9" t="s">
        <v>56</v>
      </c>
      <c r="B406" s="10" t="s">
        <v>19</v>
      </c>
      <c r="C406" s="10" t="s">
        <v>243</v>
      </c>
      <c r="D406" s="10" t="s">
        <v>21</v>
      </c>
      <c r="E406" s="10" t="s">
        <v>264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 t="s">
        <v>304</v>
      </c>
      <c r="U406" s="10"/>
      <c r="V406" s="11" t="s">
        <v>57</v>
      </c>
      <c r="W406" s="11"/>
      <c r="X406" s="11"/>
      <c r="Y406" s="11"/>
      <c r="Z406" s="9" t="s">
        <v>56</v>
      </c>
      <c r="AA406" s="14">
        <v>10000</v>
      </c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>
        <v>150000</v>
      </c>
      <c r="AQ406" s="14"/>
      <c r="AR406" s="14"/>
      <c r="AS406" s="14"/>
      <c r="AT406" s="14"/>
      <c r="AU406" s="14">
        <v>150000</v>
      </c>
      <c r="AV406" s="14"/>
      <c r="AW406" s="14"/>
      <c r="AX406" s="14"/>
      <c r="AY406" s="14"/>
      <c r="AZ406" s="9" t="s">
        <v>56</v>
      </c>
      <c r="BA406" s="14">
        <v>10000</v>
      </c>
      <c r="BB406" s="12">
        <f t="shared" ref="BB406" si="28">PRODUCT(BA406,1/AA406,100)</f>
        <v>100</v>
      </c>
    </row>
    <row r="407" spans="1:54" ht="18" customHeight="1" x14ac:dyDescent="0.25">
      <c r="A407" s="9" t="s">
        <v>56</v>
      </c>
      <c r="B407" s="10" t="s">
        <v>19</v>
      </c>
      <c r="C407" s="10" t="s">
        <v>243</v>
      </c>
      <c r="D407" s="10" t="s">
        <v>21</v>
      </c>
      <c r="E407" s="10" t="s">
        <v>264</v>
      </c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 t="s">
        <v>304</v>
      </c>
      <c r="U407" s="10"/>
      <c r="V407" s="11" t="s">
        <v>305</v>
      </c>
      <c r="W407" s="11"/>
      <c r="X407" s="11"/>
      <c r="Y407" s="11"/>
      <c r="Z407" s="9" t="s">
        <v>56</v>
      </c>
      <c r="AA407" s="14">
        <v>140000</v>
      </c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>
        <v>150000</v>
      </c>
      <c r="AQ407" s="14"/>
      <c r="AR407" s="14"/>
      <c r="AS407" s="14"/>
      <c r="AT407" s="14"/>
      <c r="AU407" s="14">
        <v>150000</v>
      </c>
      <c r="AV407" s="14"/>
      <c r="AW407" s="14"/>
      <c r="AX407" s="14"/>
      <c r="AY407" s="14"/>
      <c r="AZ407" s="9" t="s">
        <v>56</v>
      </c>
      <c r="BA407" s="14">
        <v>41674.28</v>
      </c>
      <c r="BB407" s="12">
        <f t="shared" si="27"/>
        <v>29.767342857142854</v>
      </c>
    </row>
    <row r="408" spans="1:54" ht="15.75" customHeight="1" x14ac:dyDescent="0.25">
      <c r="A408" s="9" t="s">
        <v>60</v>
      </c>
      <c r="B408" s="10" t="s">
        <v>19</v>
      </c>
      <c r="C408" s="10" t="s">
        <v>243</v>
      </c>
      <c r="D408" s="10" t="s">
        <v>21</v>
      </c>
      <c r="E408" s="10" t="s">
        <v>264</v>
      </c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 t="s">
        <v>304</v>
      </c>
      <c r="U408" s="10"/>
      <c r="V408" s="11" t="s">
        <v>61</v>
      </c>
      <c r="W408" s="11"/>
      <c r="X408" s="11"/>
      <c r="Y408" s="11"/>
      <c r="Z408" s="9" t="s">
        <v>60</v>
      </c>
      <c r="AA408" s="14">
        <v>50000</v>
      </c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>
        <v>50000</v>
      </c>
      <c r="AQ408" s="14"/>
      <c r="AR408" s="14"/>
      <c r="AS408" s="14"/>
      <c r="AT408" s="14"/>
      <c r="AU408" s="14">
        <v>50000</v>
      </c>
      <c r="AV408" s="14"/>
      <c r="AW408" s="14"/>
      <c r="AX408" s="14"/>
      <c r="AY408" s="14"/>
      <c r="AZ408" s="9" t="s">
        <v>60</v>
      </c>
      <c r="BA408" s="14">
        <v>36360</v>
      </c>
      <c r="BB408" s="12">
        <f t="shared" si="27"/>
        <v>72.720000000000013</v>
      </c>
    </row>
    <row r="409" spans="1:54" ht="30.75" customHeight="1" x14ac:dyDescent="0.25">
      <c r="A409" s="6" t="s">
        <v>265</v>
      </c>
      <c r="B409" s="7" t="s">
        <v>19</v>
      </c>
      <c r="C409" s="7" t="s">
        <v>243</v>
      </c>
      <c r="D409" s="7" t="s">
        <v>21</v>
      </c>
      <c r="E409" s="7" t="s">
        <v>266</v>
      </c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8"/>
      <c r="W409" s="8"/>
      <c r="X409" s="8"/>
      <c r="Y409" s="8"/>
      <c r="Z409" s="6" t="s">
        <v>265</v>
      </c>
      <c r="AA409" s="13">
        <f>SUM(AA410,AA415)</f>
        <v>1563000</v>
      </c>
      <c r="AB409" s="13"/>
      <c r="AC409" s="13">
        <v>781500</v>
      </c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6" t="s">
        <v>265</v>
      </c>
      <c r="BA409" s="13">
        <f>SUM(BA410,BA415)</f>
        <v>505012.83999999997</v>
      </c>
      <c r="BB409" s="12">
        <f t="shared" si="27"/>
        <v>32.310482405630196</v>
      </c>
    </row>
    <row r="410" spans="1:54" ht="31.5" customHeight="1" x14ac:dyDescent="0.25">
      <c r="A410" s="6" t="s">
        <v>267</v>
      </c>
      <c r="B410" s="7" t="s">
        <v>19</v>
      </c>
      <c r="C410" s="7" t="s">
        <v>243</v>
      </c>
      <c r="D410" s="7" t="s">
        <v>21</v>
      </c>
      <c r="E410" s="7" t="s">
        <v>268</v>
      </c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8"/>
      <c r="W410" s="8"/>
      <c r="X410" s="8"/>
      <c r="Y410" s="8"/>
      <c r="Z410" s="6" t="s">
        <v>267</v>
      </c>
      <c r="AA410" s="14">
        <f>SUM(AA411)</f>
        <v>781500</v>
      </c>
      <c r="AB410" s="13"/>
      <c r="AC410" s="13">
        <v>781500</v>
      </c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6" t="s">
        <v>267</v>
      </c>
      <c r="BA410" s="14">
        <f>SUM(BA411)</f>
        <v>312407.51</v>
      </c>
      <c r="BB410" s="12">
        <f t="shared" si="27"/>
        <v>39.975369161868201</v>
      </c>
    </row>
    <row r="411" spans="1:54" ht="69.75" customHeight="1" x14ac:dyDescent="0.25">
      <c r="A411" s="9" t="s">
        <v>31</v>
      </c>
      <c r="B411" s="10" t="s">
        <v>19</v>
      </c>
      <c r="C411" s="10" t="s">
        <v>243</v>
      </c>
      <c r="D411" s="10" t="s">
        <v>21</v>
      </c>
      <c r="E411" s="10" t="s">
        <v>268</v>
      </c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 t="s">
        <v>32</v>
      </c>
      <c r="U411" s="10"/>
      <c r="V411" s="11"/>
      <c r="W411" s="11"/>
      <c r="X411" s="11"/>
      <c r="Y411" s="11"/>
      <c r="Z411" s="9" t="s">
        <v>31</v>
      </c>
      <c r="AA411" s="14">
        <f>SUM(AA412)</f>
        <v>781500</v>
      </c>
      <c r="AB411" s="14"/>
      <c r="AC411" s="14">
        <v>781500</v>
      </c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9" t="s">
        <v>31</v>
      </c>
      <c r="BA411" s="14">
        <f>SUM(BA412)</f>
        <v>312407.51</v>
      </c>
      <c r="BB411" s="12">
        <f t="shared" si="27"/>
        <v>39.975369161868201</v>
      </c>
    </row>
    <row r="412" spans="1:54" ht="30.75" customHeight="1" x14ac:dyDescent="0.25">
      <c r="A412" s="9" t="s">
        <v>251</v>
      </c>
      <c r="B412" s="10" t="s">
        <v>19</v>
      </c>
      <c r="C412" s="10" t="s">
        <v>243</v>
      </c>
      <c r="D412" s="10" t="s">
        <v>21</v>
      </c>
      <c r="E412" s="10" t="s">
        <v>268</v>
      </c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 t="s">
        <v>252</v>
      </c>
      <c r="U412" s="10"/>
      <c r="V412" s="11"/>
      <c r="W412" s="11"/>
      <c r="X412" s="11"/>
      <c r="Y412" s="11"/>
      <c r="Z412" s="9" t="s">
        <v>251</v>
      </c>
      <c r="AA412" s="14">
        <f>SUM(AA413:AA414)</f>
        <v>781500</v>
      </c>
      <c r="AB412" s="14"/>
      <c r="AC412" s="14">
        <v>781500</v>
      </c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9" t="s">
        <v>251</v>
      </c>
      <c r="BA412" s="14">
        <f>SUM(BA413:BA414)</f>
        <v>312407.51</v>
      </c>
      <c r="BB412" s="12">
        <f t="shared" si="27"/>
        <v>39.975369161868201</v>
      </c>
    </row>
    <row r="413" spans="1:54" ht="19.5" customHeight="1" x14ac:dyDescent="0.25">
      <c r="A413" s="9" t="s">
        <v>35</v>
      </c>
      <c r="B413" s="10" t="s">
        <v>19</v>
      </c>
      <c r="C413" s="10" t="s">
        <v>243</v>
      </c>
      <c r="D413" s="10" t="s">
        <v>21</v>
      </c>
      <c r="E413" s="10" t="s">
        <v>268</v>
      </c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 t="s">
        <v>324</v>
      </c>
      <c r="U413" s="10"/>
      <c r="V413" s="11" t="s">
        <v>36</v>
      </c>
      <c r="W413" s="11"/>
      <c r="X413" s="11"/>
      <c r="Y413" s="11"/>
      <c r="Z413" s="9" t="s">
        <v>35</v>
      </c>
      <c r="AA413" s="14">
        <v>600230</v>
      </c>
      <c r="AB413" s="14"/>
      <c r="AC413" s="14">
        <v>600230</v>
      </c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9" t="s">
        <v>35</v>
      </c>
      <c r="BA413" s="14">
        <v>241104.07</v>
      </c>
      <c r="BB413" s="12">
        <f t="shared" si="27"/>
        <v>40.168613698082403</v>
      </c>
    </row>
    <row r="414" spans="1:54" ht="18" customHeight="1" x14ac:dyDescent="0.25">
      <c r="A414" s="9" t="s">
        <v>37</v>
      </c>
      <c r="B414" s="10" t="s">
        <v>19</v>
      </c>
      <c r="C414" s="10" t="s">
        <v>243</v>
      </c>
      <c r="D414" s="10" t="s">
        <v>21</v>
      </c>
      <c r="E414" s="10" t="s">
        <v>268</v>
      </c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 t="s">
        <v>323</v>
      </c>
      <c r="U414" s="10"/>
      <c r="V414" s="11" t="s">
        <v>38</v>
      </c>
      <c r="W414" s="11"/>
      <c r="X414" s="11"/>
      <c r="Y414" s="11"/>
      <c r="Z414" s="9" t="s">
        <v>37</v>
      </c>
      <c r="AA414" s="14">
        <v>181270</v>
      </c>
      <c r="AB414" s="14"/>
      <c r="AC414" s="14">
        <v>181270</v>
      </c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9" t="s">
        <v>37</v>
      </c>
      <c r="BA414" s="14">
        <v>71303.44</v>
      </c>
      <c r="BB414" s="12">
        <f t="shared" si="27"/>
        <v>39.335488497820933</v>
      </c>
    </row>
    <row r="415" spans="1:54" ht="48.75" customHeight="1" x14ac:dyDescent="0.25">
      <c r="A415" s="6" t="s">
        <v>269</v>
      </c>
      <c r="B415" s="7" t="s">
        <v>19</v>
      </c>
      <c r="C415" s="7" t="s">
        <v>243</v>
      </c>
      <c r="D415" s="7" t="s">
        <v>21</v>
      </c>
      <c r="E415" s="7" t="s">
        <v>270</v>
      </c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8"/>
      <c r="W415" s="8"/>
      <c r="X415" s="8"/>
      <c r="Y415" s="8"/>
      <c r="Z415" s="6" t="s">
        <v>269</v>
      </c>
      <c r="AA415" s="14">
        <f>SUM(AA416)</f>
        <v>781500</v>
      </c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6" t="s">
        <v>269</v>
      </c>
      <c r="BA415" s="14">
        <f>SUM(BA416)</f>
        <v>192605.33</v>
      </c>
      <c r="BB415" s="12">
        <f t="shared" si="27"/>
        <v>24.645595649392192</v>
      </c>
    </row>
    <row r="416" spans="1:54" ht="68.25" customHeight="1" x14ac:dyDescent="0.25">
      <c r="A416" s="9" t="s">
        <v>31</v>
      </c>
      <c r="B416" s="10" t="s">
        <v>19</v>
      </c>
      <c r="C416" s="10" t="s">
        <v>243</v>
      </c>
      <c r="D416" s="10" t="s">
        <v>21</v>
      </c>
      <c r="E416" s="10" t="s">
        <v>270</v>
      </c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 t="s">
        <v>32</v>
      </c>
      <c r="U416" s="10"/>
      <c r="V416" s="11"/>
      <c r="W416" s="11"/>
      <c r="X416" s="11"/>
      <c r="Y416" s="11"/>
      <c r="Z416" s="9" t="s">
        <v>31</v>
      </c>
      <c r="AA416" s="14">
        <f>SUM(AA417)</f>
        <v>781500</v>
      </c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9" t="s">
        <v>31</v>
      </c>
      <c r="BA416" s="14">
        <f>SUM(BA417)</f>
        <v>192605.33</v>
      </c>
      <c r="BB416" s="12">
        <f t="shared" si="27"/>
        <v>24.645595649392192</v>
      </c>
    </row>
    <row r="417" spans="1:54" ht="29.25" customHeight="1" x14ac:dyDescent="0.25">
      <c r="A417" s="9" t="s">
        <v>251</v>
      </c>
      <c r="B417" s="10" t="s">
        <v>19</v>
      </c>
      <c r="C417" s="10" t="s">
        <v>243</v>
      </c>
      <c r="D417" s="10" t="s">
        <v>21</v>
      </c>
      <c r="E417" s="10" t="s">
        <v>270</v>
      </c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 t="s">
        <v>252</v>
      </c>
      <c r="U417" s="10"/>
      <c r="V417" s="11"/>
      <c r="W417" s="11"/>
      <c r="X417" s="11"/>
      <c r="Y417" s="11"/>
      <c r="Z417" s="9" t="s">
        <v>251</v>
      </c>
      <c r="AA417" s="14">
        <v>781500</v>
      </c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9" t="s">
        <v>251</v>
      </c>
      <c r="BA417" s="14">
        <f>SUM(BA418:BA419)</f>
        <v>192605.33</v>
      </c>
      <c r="BB417" s="12">
        <f t="shared" si="27"/>
        <v>24.645595649392192</v>
      </c>
    </row>
    <row r="418" spans="1:54" ht="16.5" customHeight="1" x14ac:dyDescent="0.25">
      <c r="A418" s="9" t="s">
        <v>35</v>
      </c>
      <c r="B418" s="10" t="s">
        <v>19</v>
      </c>
      <c r="C418" s="10" t="s">
        <v>243</v>
      </c>
      <c r="D418" s="10" t="s">
        <v>21</v>
      </c>
      <c r="E418" s="10" t="s">
        <v>270</v>
      </c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 t="s">
        <v>324</v>
      </c>
      <c r="U418" s="10"/>
      <c r="V418" s="11" t="s">
        <v>36</v>
      </c>
      <c r="W418" s="11"/>
      <c r="X418" s="11"/>
      <c r="Y418" s="11"/>
      <c r="Z418" s="9" t="s">
        <v>35</v>
      </c>
      <c r="AA418" s="14">
        <v>600230</v>
      </c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9" t="s">
        <v>35</v>
      </c>
      <c r="BA418" s="14">
        <v>147930.35999999999</v>
      </c>
      <c r="BB418" s="12">
        <f t="shared" si="27"/>
        <v>24.645612515202505</v>
      </c>
    </row>
    <row r="419" spans="1:54" ht="18" customHeight="1" x14ac:dyDescent="0.25">
      <c r="A419" s="9" t="s">
        <v>37</v>
      </c>
      <c r="B419" s="10" t="s">
        <v>19</v>
      </c>
      <c r="C419" s="10" t="s">
        <v>243</v>
      </c>
      <c r="D419" s="10" t="s">
        <v>21</v>
      </c>
      <c r="E419" s="10" t="s">
        <v>270</v>
      </c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 t="s">
        <v>323</v>
      </c>
      <c r="U419" s="10"/>
      <c r="V419" s="11" t="s">
        <v>38</v>
      </c>
      <c r="W419" s="11"/>
      <c r="X419" s="11"/>
      <c r="Y419" s="11"/>
      <c r="Z419" s="9" t="s">
        <v>37</v>
      </c>
      <c r="AA419" s="14">
        <v>181270</v>
      </c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9" t="s">
        <v>37</v>
      </c>
      <c r="BA419" s="14">
        <v>44674.97</v>
      </c>
      <c r="BB419" s="12">
        <f t="shared" si="27"/>
        <v>24.645539802504551</v>
      </c>
    </row>
  </sheetData>
  <mergeCells count="44">
    <mergeCell ref="BA1:BB1"/>
    <mergeCell ref="AA2:BB2"/>
    <mergeCell ref="BA7:BA8"/>
    <mergeCell ref="A4:BB4"/>
    <mergeCell ref="A5:BB5"/>
    <mergeCell ref="BB7:BB8"/>
    <mergeCell ref="D7:D8"/>
    <mergeCell ref="C7:C8"/>
    <mergeCell ref="AX7:AX8"/>
    <mergeCell ref="AW7:AW8"/>
    <mergeCell ref="AR7:AR8"/>
    <mergeCell ref="AY7:AY8"/>
    <mergeCell ref="AT7:AT8"/>
    <mergeCell ref="X7:X8"/>
    <mergeCell ref="AU7:AU8"/>
    <mergeCell ref="V7:V8"/>
    <mergeCell ref="AP7:AP8"/>
    <mergeCell ref="U7:U8"/>
    <mergeCell ref="W7:W8"/>
    <mergeCell ref="B7:B8"/>
    <mergeCell ref="Y7:Y8"/>
    <mergeCell ref="AD7:AD8"/>
    <mergeCell ref="AC7:AC8"/>
    <mergeCell ref="AM7:AM8"/>
    <mergeCell ref="AG7:AG8"/>
    <mergeCell ref="AH7:AH8"/>
    <mergeCell ref="AI7:AI8"/>
    <mergeCell ref="AJ7:AJ8"/>
    <mergeCell ref="AZ7:AZ8"/>
    <mergeCell ref="A7:A8"/>
    <mergeCell ref="Z7:Z8"/>
    <mergeCell ref="AK7:AK8"/>
    <mergeCell ref="AF7:AF8"/>
    <mergeCell ref="AA7:AA8"/>
    <mergeCell ref="AE7:AE8"/>
    <mergeCell ref="AB7:AB8"/>
    <mergeCell ref="AS7:AS8"/>
    <mergeCell ref="T7:T8"/>
    <mergeCell ref="E7:S8"/>
    <mergeCell ref="AV7:AV8"/>
    <mergeCell ref="AQ7:AQ8"/>
    <mergeCell ref="AN7:AN8"/>
    <mergeCell ref="AO7:AO8"/>
    <mergeCell ref="AL7:AL8"/>
  </mergeCells>
  <pageMargins left="0.78740157480314965" right="0.39370078740157483" top="0.59055118110236227" bottom="0.59055118110236227" header="0.39370078740157483" footer="0.39370078740157483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rep:2.45.2.33</dc:description>
  <cp:lastModifiedBy>Пользователь Windows</cp:lastModifiedBy>
  <dcterms:created xsi:type="dcterms:W3CDTF">2018-07-26T11:39:44Z</dcterms:created>
  <dcterms:modified xsi:type="dcterms:W3CDTF">2018-10-28T13:51:16Z</dcterms:modified>
</cp:coreProperties>
</file>