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20" i="1" l="1"/>
  <c r="S19" i="1"/>
  <c r="D15" i="1" l="1"/>
  <c r="E15" i="1"/>
  <c r="F15" i="1"/>
  <c r="G15" i="1"/>
  <c r="H15" i="1"/>
  <c r="I15" i="1"/>
  <c r="J15" i="1"/>
  <c r="K15" i="1"/>
  <c r="K20" i="1" s="1"/>
  <c r="L15" i="1"/>
  <c r="M15" i="1"/>
  <c r="N15" i="1"/>
  <c r="O15" i="1"/>
  <c r="P15" i="1"/>
  <c r="Q15" i="1"/>
  <c r="C15" i="1"/>
  <c r="C20" i="1"/>
  <c r="S14" i="1"/>
  <c r="M14" i="1"/>
  <c r="H14" i="1"/>
  <c r="C14" i="1"/>
  <c r="D20" i="1"/>
  <c r="E20" i="1"/>
  <c r="F20" i="1"/>
  <c r="G20" i="1"/>
  <c r="H20" i="1"/>
  <c r="I20" i="1"/>
  <c r="J20" i="1"/>
  <c r="L20" i="1"/>
  <c r="M20" i="1"/>
  <c r="N20" i="1"/>
  <c r="O20" i="1"/>
  <c r="P20" i="1"/>
  <c r="Q20" i="1"/>
  <c r="S17" i="1"/>
  <c r="M18" i="1"/>
  <c r="M17" i="1"/>
  <c r="M13" i="1"/>
  <c r="M12" i="1"/>
  <c r="H12" i="1"/>
  <c r="C18" i="1" l="1"/>
  <c r="S18" i="1" s="1"/>
  <c r="H18" i="1"/>
  <c r="O19" i="1"/>
  <c r="M19" i="1"/>
  <c r="J19" i="1"/>
  <c r="E19" i="1"/>
  <c r="H17" i="1"/>
  <c r="C17" i="1"/>
  <c r="C19" i="1" l="1"/>
  <c r="H19" i="1"/>
  <c r="H13" i="1" l="1"/>
  <c r="C13" i="1"/>
  <c r="S13" i="1" l="1"/>
  <c r="C12" i="1"/>
  <c r="S15" i="1" l="1"/>
  <c r="S12" i="1"/>
</calcChain>
</file>

<file path=xl/sharedStrings.xml><?xml version="1.0" encoding="utf-8"?>
<sst xmlns="http://schemas.openxmlformats.org/spreadsheetml/2006/main" count="53" uniqueCount="35">
  <si>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</si>
  <si>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</si>
  <si>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</si>
  <si>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</si>
  <si>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</si>
  <si>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</si>
  <si>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</si>
  <si>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</si>
  <si>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</si>
  <si>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</si>
  <si>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</si>
  <si>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</si>
  <si>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</si>
  <si>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</si>
  <si>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</si>
  <si>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</si>
  <si>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Е. А. Шустрова</t>
  </si>
  <si>
    <t>Исполнитель: Пылаева Надежда Александровна</t>
  </si>
  <si>
    <t>Глава администрации</t>
  </si>
  <si>
    <t>Комитет по строительству</t>
  </si>
  <si>
    <t>Федеральный проект "Обеспечение устойчивого сокращения непригодного для проживания жилого фонда" (280F3)</t>
  </si>
  <si>
    <t>Обеспечение устойчивого сокращения непригодного для проживания жилого фонда (67483)</t>
  </si>
  <si>
    <t>Обеспечение устойчивого сокращения непригодного для проживания жилого фонда (67484)</t>
  </si>
  <si>
    <t>Итого по программе</t>
  </si>
  <si>
    <t>Итого по основному мероприятию 02</t>
  </si>
  <si>
    <t>Итого по основному мероприятию F3</t>
  </si>
  <si>
    <t>Расходы на прочие мероприятия по переселению граждан из аварийного жилищного фонда. (00750)</t>
  </si>
  <si>
    <t>Основное мероприятие «Прочие мероприятия по расселению аварийных жилых домов на территории Скребловского сельского поселения» (28002)</t>
  </si>
  <si>
    <t>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2020 год и плановый период 2020-2021 годов"</t>
  </si>
  <si>
    <r>
      <rPr>
        <b/>
        <sz val="14"/>
        <color theme="1"/>
        <rFont val="Times New Roman"/>
        <family val="1"/>
        <charset val="204"/>
      </rPr>
      <t>за 2020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</si>
  <si>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Объем финансирования                                                                                     План на 2020 год</t>
  </si>
  <si>
    <t>Объем финансирования                                                                                     Факт 2020 год</t>
  </si>
  <si>
    <t>Обеспечение устойчивого сокращения непригодного для проживания жилого фонда (6748S)</t>
  </si>
  <si>
    <t>выполнено</t>
  </si>
  <si>
    <t>мероприятие выполнено / 25.12.2020 г. заключено дополнительное соглашение к согл. от 28.102019 № 41 о выполнении части мероприятий программы в 2021 г. в связи с тем, что собственник расселяемой площади проживает в Перу. Работу по определению его места жительства совместно с администрацией Скребловского СП проводит ОМВД России по Лужскому р-ну. Ассигнования ОБ и средств Фонда были перенесены на 2021 г. В связи с завершением текущего финансового года средства софинансирования МБ на 2020 г. не корректировались.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</si>
</sst>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165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164" fontId="3" fillId="2" borderId="0" xfId="0" applyNumberFormat="1" applyFont="1" applyFill="1" applyBorder="1" applyAlignment="1">
      <alignment horizontal="center" vertical="center" wrapText="1" shrinkToFit="1"/>
    </xf>
    <xf numFmtId="165" fontId="1" fillId="0" borderId="0" xfId="0" applyNumberFormat="1" applyFont="1" applyBorder="1" applyAlignment="1">
      <alignment horizontal="center" vertical="center" wrapText="1" shrinkToFit="1"/>
    </xf>
    <xf numFmtId="164" fontId="6" fillId="0" borderId="0" xfId="0" applyNumberFormat="1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view="pageLayout" topLeftCell="A14" zoomScale="78" zoomScaleNormal="100" zoomScalePageLayoutView="78" workbookViewId="0">
      <selection activeCell="R19" sqref="R19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10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26.28515625" style="1" customWidth="1"/>
    <col min="19" max="19" width="6.5703125" style="17" customWidth="1"/>
    <col min="20" max="16384" width="9.140625" style="1"/>
  </cols>
  <sheetData>
    <row r="1" spans="1:31" ht="18.75" x14ac:dyDescent="0.3">
      <c r="R1" s="34" t="s">
        <v>13</v>
      </c>
      <c r="S1" s="34"/>
    </row>
    <row r="2" spans="1:31" ht="18.75" x14ac:dyDescent="0.3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31" ht="18.75" x14ac:dyDescent="0.3">
      <c r="A3" s="45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31" ht="39.75" customHeight="1" x14ac:dyDescent="0.3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31" ht="18.75" x14ac:dyDescent="0.3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31" x14ac:dyDescent="0.25">
      <c r="Q6" s="10"/>
      <c r="R6" s="44" t="s">
        <v>6</v>
      </c>
      <c r="S6" s="44"/>
    </row>
    <row r="7" spans="1:31" ht="62.25" customHeight="1" x14ac:dyDescent="0.25">
      <c r="A7" s="47" t="s">
        <v>14</v>
      </c>
      <c r="B7" s="28" t="s">
        <v>9</v>
      </c>
      <c r="C7" s="27" t="s">
        <v>30</v>
      </c>
      <c r="D7" s="27"/>
      <c r="E7" s="27"/>
      <c r="F7" s="27"/>
      <c r="G7" s="27"/>
      <c r="H7" s="27" t="s">
        <v>31</v>
      </c>
      <c r="I7" s="27"/>
      <c r="J7" s="27"/>
      <c r="K7" s="27"/>
      <c r="L7" s="27"/>
      <c r="M7" s="38" t="s">
        <v>15</v>
      </c>
      <c r="N7" s="39"/>
      <c r="O7" s="39"/>
      <c r="P7" s="39"/>
      <c r="Q7" s="40"/>
      <c r="R7" s="35" t="s">
        <v>10</v>
      </c>
      <c r="S7" s="35" t="s">
        <v>11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47"/>
      <c r="B8" s="29"/>
      <c r="C8" s="27" t="s">
        <v>0</v>
      </c>
      <c r="D8" s="27" t="s">
        <v>5</v>
      </c>
      <c r="E8" s="27"/>
      <c r="F8" s="27"/>
      <c r="G8" s="27"/>
      <c r="H8" s="27" t="s">
        <v>0</v>
      </c>
      <c r="I8" s="27" t="s">
        <v>5</v>
      </c>
      <c r="J8" s="27"/>
      <c r="K8" s="27"/>
      <c r="L8" s="27"/>
      <c r="M8" s="27" t="s">
        <v>0</v>
      </c>
      <c r="N8" s="41" t="s">
        <v>5</v>
      </c>
      <c r="O8" s="42"/>
      <c r="P8" s="42"/>
      <c r="Q8" s="43"/>
      <c r="R8" s="36"/>
      <c r="S8" s="3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47"/>
      <c r="B9" s="30"/>
      <c r="C9" s="27"/>
      <c r="D9" s="16" t="s">
        <v>1</v>
      </c>
      <c r="E9" s="16" t="s">
        <v>2</v>
      </c>
      <c r="F9" s="16" t="s">
        <v>3</v>
      </c>
      <c r="G9" s="16" t="s">
        <v>4</v>
      </c>
      <c r="H9" s="27"/>
      <c r="I9" s="16" t="s">
        <v>1</v>
      </c>
      <c r="J9" s="16" t="s">
        <v>2</v>
      </c>
      <c r="K9" s="16" t="s">
        <v>3</v>
      </c>
      <c r="L9" s="16" t="s">
        <v>4</v>
      </c>
      <c r="M9" s="27"/>
      <c r="N9" s="12" t="s">
        <v>1</v>
      </c>
      <c r="O9" s="12" t="s">
        <v>2</v>
      </c>
      <c r="P9" s="12" t="s">
        <v>3</v>
      </c>
      <c r="Q9" s="12" t="s">
        <v>12</v>
      </c>
      <c r="R9" s="37"/>
      <c r="S9" s="3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9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4">
        <v>13</v>
      </c>
      <c r="N10" s="4">
        <v>14</v>
      </c>
      <c r="O10" s="4">
        <v>15</v>
      </c>
      <c r="P10" s="4">
        <v>16</v>
      </c>
      <c r="Q10" s="11">
        <v>17</v>
      </c>
      <c r="R10" s="8">
        <v>18</v>
      </c>
      <c r="S10" s="15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 customHeight="1" x14ac:dyDescent="0.25">
      <c r="A11" s="31" t="s">
        <v>20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74" customHeight="1" x14ac:dyDescent="0.25">
      <c r="A12" s="21" t="s">
        <v>21</v>
      </c>
      <c r="B12" s="21" t="s">
        <v>19</v>
      </c>
      <c r="C12" s="19">
        <f>SUM(D12:G12)</f>
        <v>6064.5</v>
      </c>
      <c r="D12" s="19"/>
      <c r="E12" s="19">
        <v>0</v>
      </c>
      <c r="F12" s="19"/>
      <c r="G12" s="19">
        <v>6064.5</v>
      </c>
      <c r="H12" s="19">
        <f>I12+J12+K12+L12</f>
        <v>6064.5</v>
      </c>
      <c r="I12" s="19"/>
      <c r="J12" s="19">
        <v>0</v>
      </c>
      <c r="K12" s="19"/>
      <c r="L12" s="19">
        <v>6064.5</v>
      </c>
      <c r="M12" s="19">
        <f>SUM(N12:Q12)</f>
        <v>6064.5</v>
      </c>
      <c r="N12" s="19"/>
      <c r="O12" s="19">
        <v>0</v>
      </c>
      <c r="P12" s="19"/>
      <c r="Q12" s="19">
        <v>6064.5</v>
      </c>
      <c r="R12" s="19" t="s">
        <v>33</v>
      </c>
      <c r="S12" s="20">
        <f>M12/C12*100</f>
        <v>100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93.75" customHeight="1" x14ac:dyDescent="0.25">
      <c r="A13" s="13" t="s">
        <v>22</v>
      </c>
      <c r="B13" s="21" t="s">
        <v>19</v>
      </c>
      <c r="C13" s="19">
        <f t="shared" ref="C13" si="0">SUM(D13:G13)</f>
        <v>5725.8</v>
      </c>
      <c r="D13" s="19"/>
      <c r="E13" s="19">
        <v>5725.8</v>
      </c>
      <c r="F13" s="19"/>
      <c r="G13" s="19"/>
      <c r="H13" s="19">
        <f>I13+J13+K13+L13</f>
        <v>5725.8</v>
      </c>
      <c r="I13" s="19"/>
      <c r="J13" s="19">
        <v>5725.8</v>
      </c>
      <c r="K13" s="19"/>
      <c r="L13" s="19"/>
      <c r="M13" s="19">
        <f>SUM(N13:Q13)</f>
        <v>5725.8</v>
      </c>
      <c r="N13" s="19"/>
      <c r="O13" s="19">
        <v>5725.8</v>
      </c>
      <c r="P13" s="19"/>
      <c r="Q13" s="19"/>
      <c r="R13" s="19" t="s">
        <v>33</v>
      </c>
      <c r="S13" s="20">
        <f t="shared" ref="S13:S14" si="1">M13/C13*100</f>
        <v>100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90" x14ac:dyDescent="0.25">
      <c r="A14" s="13" t="s">
        <v>32</v>
      </c>
      <c r="B14" s="21" t="s">
        <v>19</v>
      </c>
      <c r="C14" s="19">
        <f t="shared" ref="C14" si="2">SUM(D14:G14)</f>
        <v>1071.0999999999999</v>
      </c>
      <c r="D14" s="19"/>
      <c r="E14" s="19">
        <v>0</v>
      </c>
      <c r="F14" s="19">
        <v>1071.0999999999999</v>
      </c>
      <c r="G14" s="19"/>
      <c r="H14" s="19">
        <f>I14+J14+K14+L14</f>
        <v>617.70000000000005</v>
      </c>
      <c r="I14" s="19"/>
      <c r="J14" s="19">
        <v>0</v>
      </c>
      <c r="K14" s="19">
        <v>617.70000000000005</v>
      </c>
      <c r="L14" s="19"/>
      <c r="M14" s="19">
        <f>SUM(N14:Q14)</f>
        <v>617.70000000000005</v>
      </c>
      <c r="N14" s="19"/>
      <c r="O14" s="19">
        <v>0</v>
      </c>
      <c r="P14" s="19">
        <v>617.70000000000005</v>
      </c>
      <c r="Q14" s="19"/>
      <c r="R14" s="19" t="s">
        <v>34</v>
      </c>
      <c r="S14" s="20">
        <f t="shared" si="1"/>
        <v>57.669685370180204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48.75" customHeight="1" x14ac:dyDescent="0.25">
      <c r="A15" s="14" t="s">
        <v>25</v>
      </c>
      <c r="B15" s="7"/>
      <c r="C15" s="5">
        <f>C12+C13+C14</f>
        <v>12861.4</v>
      </c>
      <c r="D15" s="5">
        <f t="shared" ref="D15:Q15" si="3">D12+D13+D14</f>
        <v>0</v>
      </c>
      <c r="E15" s="5">
        <f t="shared" si="3"/>
        <v>5725.8</v>
      </c>
      <c r="F15" s="5">
        <f t="shared" si="3"/>
        <v>1071.0999999999999</v>
      </c>
      <c r="G15" s="5">
        <f t="shared" si="3"/>
        <v>6064.5</v>
      </c>
      <c r="H15" s="5">
        <f t="shared" si="3"/>
        <v>12408</v>
      </c>
      <c r="I15" s="5">
        <f t="shared" si="3"/>
        <v>0</v>
      </c>
      <c r="J15" s="5">
        <f t="shared" si="3"/>
        <v>5725.8</v>
      </c>
      <c r="K15" s="5">
        <f t="shared" si="3"/>
        <v>617.70000000000005</v>
      </c>
      <c r="L15" s="5">
        <f t="shared" si="3"/>
        <v>6064.5</v>
      </c>
      <c r="M15" s="5">
        <f t="shared" si="3"/>
        <v>12408</v>
      </c>
      <c r="N15" s="5">
        <f t="shared" si="3"/>
        <v>0</v>
      </c>
      <c r="O15" s="5">
        <f t="shared" si="3"/>
        <v>5725.8</v>
      </c>
      <c r="P15" s="5">
        <f t="shared" si="3"/>
        <v>617.70000000000005</v>
      </c>
      <c r="Q15" s="5">
        <f t="shared" si="3"/>
        <v>6064.5</v>
      </c>
      <c r="R15" s="19" t="s">
        <v>33</v>
      </c>
      <c r="S15" s="18">
        <f t="shared" ref="S15" si="4">M15/C15*100</f>
        <v>96.474722814001595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48.75" customHeight="1" x14ac:dyDescent="0.25">
      <c r="A16" s="31" t="s">
        <v>27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07.25" customHeight="1" x14ac:dyDescent="0.25">
      <c r="A17" s="21" t="s">
        <v>26</v>
      </c>
      <c r="B17" s="21"/>
      <c r="C17" s="19">
        <f t="shared" ref="C17" si="5">SUM(D17:G17)</f>
        <v>450</v>
      </c>
      <c r="D17" s="19"/>
      <c r="E17" s="19">
        <v>0</v>
      </c>
      <c r="F17" s="19">
        <v>450</v>
      </c>
      <c r="G17" s="19"/>
      <c r="H17" s="19">
        <f>I17+J17+K17+L17</f>
        <v>450</v>
      </c>
      <c r="I17" s="19"/>
      <c r="J17" s="19">
        <v>0</v>
      </c>
      <c r="K17" s="19">
        <v>450</v>
      </c>
      <c r="L17" s="19"/>
      <c r="M17" s="19">
        <f>SUM(N17:Q17)</f>
        <v>450</v>
      </c>
      <c r="N17" s="19"/>
      <c r="O17" s="19">
        <v>0</v>
      </c>
      <c r="P17" s="19">
        <v>450</v>
      </c>
      <c r="Q17" s="19"/>
      <c r="R17" s="19" t="s">
        <v>33</v>
      </c>
      <c r="S17" s="20">
        <f>M17/C17*100</f>
        <v>100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8.75" hidden="1" customHeight="1" x14ac:dyDescent="0.25">
      <c r="A18" s="13"/>
      <c r="B18" s="21"/>
      <c r="C18" s="19">
        <f t="shared" ref="C18" si="6">SUM(D18:G18)</f>
        <v>0</v>
      </c>
      <c r="D18" s="19"/>
      <c r="E18" s="19">
        <v>0</v>
      </c>
      <c r="F18" s="19"/>
      <c r="G18" s="19"/>
      <c r="H18" s="19">
        <f>I18+J18+K18+L18</f>
        <v>0</v>
      </c>
      <c r="I18" s="19"/>
      <c r="J18" s="19">
        <v>0</v>
      </c>
      <c r="K18" s="19"/>
      <c r="L18" s="19"/>
      <c r="M18" s="19">
        <f>SUM(N18:Q18)</f>
        <v>0</v>
      </c>
      <c r="N18" s="19"/>
      <c r="O18" s="19">
        <v>0</v>
      </c>
      <c r="P18" s="19"/>
      <c r="Q18" s="19"/>
      <c r="R18" s="19"/>
      <c r="S18" s="20" t="e">
        <f t="shared" ref="S18" si="7">M18/C18*100</f>
        <v>#DIV/0!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1.5" x14ac:dyDescent="0.25">
      <c r="A19" s="14" t="s">
        <v>24</v>
      </c>
      <c r="B19" s="7"/>
      <c r="C19" s="5">
        <f>C17+C18</f>
        <v>450</v>
      </c>
      <c r="D19" s="5"/>
      <c r="E19" s="5">
        <f>E17+E18</f>
        <v>0</v>
      </c>
      <c r="F19" s="5"/>
      <c r="G19" s="5"/>
      <c r="H19" s="5">
        <f>H17+H18</f>
        <v>450</v>
      </c>
      <c r="I19" s="5"/>
      <c r="J19" s="5">
        <f>J17+J18</f>
        <v>0</v>
      </c>
      <c r="K19" s="5"/>
      <c r="L19" s="5"/>
      <c r="M19" s="5">
        <f>M17+M18</f>
        <v>450</v>
      </c>
      <c r="N19" s="5"/>
      <c r="O19" s="5">
        <f>O17+O18</f>
        <v>0</v>
      </c>
      <c r="P19" s="5"/>
      <c r="Q19" s="5"/>
      <c r="R19" s="19" t="s">
        <v>33</v>
      </c>
      <c r="S19" s="20">
        <f>M19/C19*100</f>
        <v>100</v>
      </c>
    </row>
    <row r="20" spans="1:31" x14ac:dyDescent="0.25">
      <c r="A20" s="14" t="s">
        <v>23</v>
      </c>
      <c r="B20" s="7"/>
      <c r="C20" s="5">
        <f>SUM(C19,C15)</f>
        <v>13311.4</v>
      </c>
      <c r="D20" s="5">
        <f t="shared" ref="D20:Q20" si="8">SUM(D19,D15)</f>
        <v>0</v>
      </c>
      <c r="E20" s="5">
        <f t="shared" si="8"/>
        <v>5725.8</v>
      </c>
      <c r="F20" s="5">
        <f t="shared" si="8"/>
        <v>1071.0999999999999</v>
      </c>
      <c r="G20" s="5">
        <f t="shared" si="8"/>
        <v>6064.5</v>
      </c>
      <c r="H20" s="5">
        <f t="shared" si="8"/>
        <v>12858</v>
      </c>
      <c r="I20" s="5">
        <f t="shared" si="8"/>
        <v>0</v>
      </c>
      <c r="J20" s="5">
        <f t="shared" si="8"/>
        <v>5725.8</v>
      </c>
      <c r="K20" s="5">
        <f t="shared" si="8"/>
        <v>617.70000000000005</v>
      </c>
      <c r="L20" s="5">
        <f t="shared" si="8"/>
        <v>6064.5</v>
      </c>
      <c r="M20" s="5">
        <f t="shared" si="8"/>
        <v>12858</v>
      </c>
      <c r="N20" s="5">
        <f t="shared" si="8"/>
        <v>0</v>
      </c>
      <c r="O20" s="5">
        <f t="shared" si="8"/>
        <v>5725.8</v>
      </c>
      <c r="P20" s="5">
        <f t="shared" si="8"/>
        <v>617.70000000000005</v>
      </c>
      <c r="Q20" s="5">
        <f t="shared" si="8"/>
        <v>6064.5</v>
      </c>
      <c r="R20" s="19" t="s">
        <v>33</v>
      </c>
      <c r="S20" s="18">
        <f>M20/C20*100</f>
        <v>96.593896960500018</v>
      </c>
    </row>
    <row r="21" spans="1:31" ht="76.5" customHeight="1" x14ac:dyDescent="0.2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6"/>
      <c r="S21" s="25"/>
    </row>
    <row r="22" spans="1:31" x14ac:dyDescent="0.25">
      <c r="A22" s="1" t="s">
        <v>18</v>
      </c>
      <c r="D22" s="1" t="s">
        <v>16</v>
      </c>
    </row>
    <row r="24" spans="1:31" x14ac:dyDescent="0.25">
      <c r="A24" s="1" t="s">
        <v>17</v>
      </c>
    </row>
  </sheetData>
  <mergeCells count="21">
    <mergeCell ref="A16:S16"/>
    <mergeCell ref="R1:S1"/>
    <mergeCell ref="S7:S9"/>
    <mergeCell ref="M8:M9"/>
    <mergeCell ref="R7:R9"/>
    <mergeCell ref="M7:Q7"/>
    <mergeCell ref="N8:Q8"/>
    <mergeCell ref="R6:S6"/>
    <mergeCell ref="A2:S2"/>
    <mergeCell ref="A3:S3"/>
    <mergeCell ref="A4:S4"/>
    <mergeCell ref="A5:S5"/>
    <mergeCell ref="A11:S11"/>
    <mergeCell ref="C7:G7"/>
    <mergeCell ref="A7:A9"/>
    <mergeCell ref="H7:L7"/>
    <mergeCell ref="I8:L8"/>
    <mergeCell ref="H8:H9"/>
    <mergeCell ref="B7:B9"/>
    <mergeCell ref="D8:G8"/>
    <mergeCell ref="C8:C9"/>
  </mergeCells>
  <pageMargins left="0.23622047244094491" right="0.23622047244094491" top="0.78740157480314965" bottom="0.19685039370078741" header="0.31496062992125984" footer="0.31496062992125984"/>
  <pageSetup paperSize="9" scale="67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2021-03-02T13:57:12Z</dcterms:modified>
</cp:coreProperties>
</file>