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Надежда\Desktop\К проету бюджета\"/>
    </mc:Choice>
  </mc:AlternateContent>
  <bookViews>
    <workbookView xWindow="120" yWindow="255" windowWidth="24240" windowHeight="11640" tabRatio="507" activeTab="3"/>
  </bookViews>
  <sheets>
    <sheet name="Транспорт" sheetId="1" r:id="rId1"/>
    <sheet name="КЭР" sheetId="2" r:id="rId2"/>
    <sheet name="АПК" sheetId="3" r:id="rId3"/>
    <sheet name="КФ" sheetId="4" r:id="rId4"/>
    <sheet name="ОАиГ" sheetId="5" r:id="rId5"/>
    <sheet name="ОМПСиК" sheetId="6" r:id="rId6"/>
    <sheet name="ЦРБ" sheetId="7" r:id="rId7"/>
    <sheet name="КО" sheetId="8" r:id="rId8"/>
    <sheet name="КСЗН" sheetId="9" r:id="rId9"/>
    <sheet name="ЦЗН" sheetId="10" r:id="rId10"/>
    <sheet name="Лист1" sheetId="11" r:id="rId11"/>
  </sheets>
  <externalReferences>
    <externalReference r:id="rId12"/>
  </externalReferences>
  <definedNames>
    <definedName name="_xlnm.Print_Area" localSheetId="2">АПК!$A:$J</definedName>
  </definedNames>
  <calcPr calcId="152511"/>
</workbook>
</file>

<file path=xl/calcChain.xml><?xml version="1.0" encoding="utf-8"?>
<calcChain xmlns="http://schemas.openxmlformats.org/spreadsheetml/2006/main">
  <c r="E6" i="4" l="1"/>
  <c r="E7" i="4"/>
  <c r="F7" i="4"/>
  <c r="G7" i="4"/>
  <c r="H7" i="4"/>
  <c r="I7" i="4"/>
  <c r="E8" i="4"/>
  <c r="E9" i="4"/>
  <c r="F9" i="4"/>
  <c r="G9" i="4"/>
  <c r="H9" i="4"/>
  <c r="I9" i="4"/>
  <c r="E10" i="4"/>
  <c r="F10" i="4"/>
  <c r="E11" i="4"/>
  <c r="F11" i="4"/>
  <c r="G11" i="4"/>
  <c r="H11" i="4"/>
  <c r="I11" i="4"/>
  <c r="E12" i="4"/>
  <c r="G12" i="4"/>
  <c r="H12" i="4"/>
  <c r="I12" i="4"/>
  <c r="E13" i="4"/>
  <c r="F13" i="4"/>
  <c r="G13" i="4"/>
  <c r="H13" i="4"/>
  <c r="I13" i="4"/>
  <c r="E14" i="4"/>
  <c r="F14" i="4"/>
  <c r="G14" i="4"/>
  <c r="H14" i="4"/>
  <c r="I14" i="4"/>
  <c r="E15" i="4"/>
  <c r="F15" i="4"/>
  <c r="G15" i="4"/>
  <c r="H15" i="4"/>
  <c r="I15" i="4"/>
  <c r="E16" i="4"/>
  <c r="F16" i="4"/>
  <c r="G16" i="4"/>
  <c r="H16" i="4"/>
  <c r="I16" i="4"/>
  <c r="E17" i="4"/>
  <c r="F17" i="4"/>
  <c r="G17" i="4"/>
  <c r="H17" i="4"/>
  <c r="I17" i="4"/>
  <c r="E18" i="4"/>
  <c r="F18" i="4"/>
  <c r="E19" i="4"/>
  <c r="F19" i="4"/>
  <c r="G19" i="4"/>
  <c r="H19" i="4"/>
  <c r="I19" i="4"/>
  <c r="E20" i="4"/>
  <c r="E21" i="4"/>
  <c r="F21" i="4"/>
  <c r="G21" i="4"/>
  <c r="H21" i="4"/>
  <c r="I21" i="4"/>
  <c r="E22" i="4"/>
  <c r="F22" i="4"/>
  <c r="E23" i="4"/>
  <c r="F23" i="4"/>
  <c r="G23" i="4"/>
  <c r="H23" i="4"/>
  <c r="I23" i="4"/>
  <c r="E24" i="4"/>
  <c r="F24" i="4"/>
  <c r="E25" i="4"/>
  <c r="F25" i="4"/>
  <c r="G25" i="4"/>
  <c r="H25" i="4"/>
  <c r="I25" i="4"/>
  <c r="E26" i="4"/>
  <c r="F26" i="4"/>
  <c r="G26" i="4"/>
  <c r="H26" i="4"/>
  <c r="I26" i="4"/>
  <c r="E27" i="4"/>
  <c r="F27" i="4"/>
  <c r="G27" i="4"/>
  <c r="H27" i="4"/>
  <c r="I27" i="4"/>
  <c r="E28" i="4"/>
  <c r="F28" i="4"/>
  <c r="G28" i="4"/>
  <c r="H28" i="4"/>
  <c r="I28" i="4"/>
  <c r="E29" i="4"/>
  <c r="F29" i="4"/>
  <c r="G29" i="4"/>
  <c r="H29" i="4"/>
  <c r="I29" i="4"/>
  <c r="E30" i="4"/>
  <c r="E31" i="4"/>
  <c r="F31" i="4"/>
  <c r="H31" i="4"/>
  <c r="I31" i="4"/>
  <c r="E32" i="4"/>
  <c r="F32" i="4"/>
  <c r="G32" i="4"/>
  <c r="H32" i="4"/>
  <c r="I32" i="4"/>
  <c r="E33" i="4"/>
  <c r="F33" i="4"/>
  <c r="G33" i="4"/>
  <c r="H33" i="4"/>
  <c r="I33" i="4"/>
  <c r="E34" i="4"/>
  <c r="E35" i="4"/>
  <c r="F35" i="4"/>
  <c r="G35" i="4"/>
  <c r="H35" i="4"/>
  <c r="I35" i="4"/>
  <c r="E36" i="4"/>
  <c r="E37" i="4"/>
  <c r="F37" i="4"/>
  <c r="G37" i="4"/>
  <c r="H37" i="4"/>
  <c r="I37" i="4"/>
  <c r="E38" i="4"/>
  <c r="F38" i="4"/>
  <c r="E39" i="4"/>
  <c r="F39" i="4"/>
  <c r="G39" i="4"/>
  <c r="H39" i="4"/>
  <c r="I39" i="4"/>
  <c r="E40" i="4"/>
  <c r="E41" i="4"/>
  <c r="F41" i="4"/>
  <c r="G41" i="4"/>
  <c r="H41" i="4"/>
  <c r="I41" i="4"/>
  <c r="E42" i="4"/>
  <c r="F42" i="4"/>
  <c r="G42" i="4"/>
  <c r="H42" i="4"/>
  <c r="E43" i="4"/>
  <c r="F43" i="4"/>
  <c r="G43" i="4"/>
  <c r="H43" i="4"/>
  <c r="I43" i="4"/>
  <c r="E44" i="4"/>
  <c r="E45" i="4"/>
  <c r="F45" i="4"/>
  <c r="G45" i="4"/>
  <c r="H45" i="4"/>
  <c r="I45" i="4"/>
  <c r="E46" i="4"/>
  <c r="E47" i="4"/>
  <c r="F47" i="4"/>
  <c r="G47" i="4"/>
  <c r="H47" i="4"/>
  <c r="I47" i="4"/>
  <c r="E48" i="4"/>
  <c r="E49" i="4"/>
  <c r="F49" i="4"/>
  <c r="G49" i="4"/>
  <c r="H49" i="4"/>
  <c r="I49" i="4"/>
  <c r="E50" i="4"/>
  <c r="F50" i="4"/>
  <c r="G50" i="4"/>
  <c r="H50" i="4"/>
  <c r="E51" i="4"/>
  <c r="F51" i="4"/>
  <c r="G51" i="4"/>
  <c r="H51" i="4"/>
  <c r="I51" i="4"/>
  <c r="E52" i="4"/>
  <c r="F52" i="4"/>
  <c r="I52" i="4"/>
  <c r="E53" i="4"/>
  <c r="F53" i="4"/>
  <c r="G53" i="4"/>
  <c r="H53" i="4"/>
  <c r="I53" i="4"/>
  <c r="E54" i="4"/>
  <c r="F54" i="4"/>
  <c r="E55" i="4"/>
  <c r="F55" i="4"/>
  <c r="G55" i="4"/>
  <c r="H55" i="4"/>
  <c r="I55" i="4"/>
  <c r="E56" i="4"/>
  <c r="E57" i="4"/>
  <c r="F57" i="4"/>
  <c r="G57" i="4"/>
  <c r="H57" i="4"/>
  <c r="I57" i="4"/>
  <c r="E58" i="4"/>
  <c r="F58" i="4"/>
  <c r="G58" i="4"/>
  <c r="H58" i="4"/>
  <c r="I58" i="4"/>
  <c r="E59" i="4"/>
  <c r="F59" i="4"/>
  <c r="G59" i="4"/>
  <c r="H59" i="4"/>
  <c r="I59" i="4"/>
  <c r="E60" i="4"/>
  <c r="G60" i="4"/>
  <c r="H60" i="4"/>
  <c r="I60" i="4"/>
  <c r="E61" i="4"/>
  <c r="F61" i="4"/>
  <c r="G61" i="4"/>
  <c r="H61" i="4"/>
  <c r="I61" i="4"/>
  <c r="E62" i="4"/>
  <c r="I62" i="4"/>
  <c r="E63" i="4"/>
  <c r="F63" i="4"/>
  <c r="G63" i="4"/>
  <c r="H63" i="4"/>
  <c r="I63" i="4"/>
  <c r="E64" i="4"/>
  <c r="F64" i="4"/>
  <c r="G64" i="4"/>
  <c r="H64" i="4"/>
  <c r="I64" i="4"/>
  <c r="E65" i="4"/>
  <c r="F65" i="4"/>
  <c r="G65" i="4"/>
  <c r="H65" i="4"/>
  <c r="I65" i="4"/>
  <c r="E66" i="4"/>
  <c r="F66" i="4"/>
  <c r="G66" i="4"/>
  <c r="H66" i="4"/>
  <c r="I66" i="4"/>
  <c r="E67" i="4"/>
  <c r="F67" i="4"/>
  <c r="G67" i="4"/>
  <c r="H67" i="4"/>
  <c r="I67" i="4"/>
  <c r="E68" i="4"/>
  <c r="E69" i="4"/>
  <c r="F69" i="4"/>
  <c r="G69" i="4"/>
  <c r="H69" i="4"/>
  <c r="I69" i="4"/>
  <c r="E70" i="4"/>
  <c r="F70" i="4"/>
  <c r="G70" i="4"/>
  <c r="H70" i="4"/>
  <c r="I70" i="4"/>
  <c r="E71" i="4"/>
  <c r="F71" i="4"/>
  <c r="G71" i="4"/>
  <c r="H71" i="4"/>
  <c r="I71" i="4"/>
  <c r="E51" i="8" l="1"/>
  <c r="F51" i="8"/>
  <c r="G51" i="8"/>
  <c r="H51" i="8"/>
  <c r="I51" i="8"/>
  <c r="E52" i="8"/>
  <c r="F52" i="8"/>
  <c r="G52" i="8"/>
  <c r="H52" i="8"/>
  <c r="I52" i="8"/>
  <c r="E27" i="8"/>
  <c r="F27" i="8"/>
  <c r="G27" i="8"/>
  <c r="H27" i="8"/>
  <c r="I27" i="8"/>
  <c r="E28" i="8"/>
  <c r="F28" i="8"/>
  <c r="G28" i="8"/>
  <c r="H28" i="8"/>
  <c r="I28" i="8"/>
  <c r="I19" i="2"/>
  <c r="H19" i="2"/>
  <c r="G19" i="2"/>
  <c r="F19" i="2"/>
  <c r="E14" i="2"/>
  <c r="E18" i="2"/>
  <c r="E19" i="2" l="1"/>
  <c r="I18" i="2"/>
  <c r="H18" i="2"/>
  <c r="G18" i="2"/>
  <c r="F18" i="2"/>
  <c r="I15" i="2"/>
  <c r="H15" i="2"/>
  <c r="G15" i="2"/>
  <c r="F15" i="2"/>
  <c r="E15" i="2"/>
  <c r="I14" i="2"/>
  <c r="H14" i="2"/>
  <c r="G14" i="2"/>
  <c r="F14" i="2"/>
  <c r="F16" i="2" s="1"/>
  <c r="I9" i="2" l="1"/>
  <c r="H9" i="2"/>
  <c r="G9" i="2"/>
  <c r="F9" i="2"/>
  <c r="I8" i="2"/>
  <c r="H8" i="2"/>
  <c r="G8" i="2"/>
  <c r="F8" i="2" l="1"/>
  <c r="F314" i="2" l="1"/>
  <c r="G314" i="2"/>
  <c r="H314" i="2"/>
  <c r="I314" i="2"/>
  <c r="E9" i="1" l="1"/>
  <c r="F9" i="1"/>
  <c r="G9" i="1"/>
  <c r="H9" i="1"/>
  <c r="I9" i="1"/>
  <c r="F4" i="5" l="1"/>
  <c r="G4" i="5" s="1"/>
  <c r="H4" i="5" s="1"/>
  <c r="I4" i="5" s="1"/>
  <c r="E7" i="3" l="1"/>
  <c r="E12" i="3"/>
  <c r="F14" i="3" s="1"/>
  <c r="F18" i="3"/>
  <c r="G18" i="3" s="1"/>
  <c r="F22" i="3"/>
  <c r="G22" i="3" s="1"/>
  <c r="H22" i="3" s="1"/>
  <c r="I22" i="3" s="1"/>
  <c r="F26" i="3"/>
  <c r="G26" i="3" s="1"/>
  <c r="H26" i="3" s="1"/>
  <c r="I26" i="3" s="1"/>
  <c r="E30" i="3"/>
  <c r="F32" i="3" s="1"/>
  <c r="F36" i="3"/>
  <c r="G36" i="3" s="1"/>
  <c r="H36" i="3" s="1"/>
  <c r="I36" i="3" s="1"/>
  <c r="F40" i="3"/>
  <c r="G40" i="3" s="1"/>
  <c r="H40" i="3" s="1"/>
  <c r="I40" i="3" s="1"/>
  <c r="F44" i="3"/>
  <c r="G44" i="3" s="1"/>
  <c r="H44" i="3" s="1"/>
  <c r="I44" i="3" s="1"/>
  <c r="I343" i="2"/>
  <c r="H343" i="2"/>
  <c r="G343" i="2"/>
  <c r="F343" i="2"/>
  <c r="E343" i="2"/>
  <c r="E337" i="2"/>
  <c r="E353" i="2" s="1"/>
  <c r="E333" i="2"/>
  <c r="F333" i="2"/>
  <c r="F337" i="2" s="1"/>
  <c r="F353" i="2" s="1"/>
  <c r="F280" i="2"/>
  <c r="G280" i="2" s="1"/>
  <c r="H280" i="2" s="1"/>
  <c r="I280" i="2" s="1"/>
  <c r="F276" i="2"/>
  <c r="G276" i="2" s="1"/>
  <c r="H276" i="2" s="1"/>
  <c r="I276" i="2" s="1"/>
  <c r="F272" i="2"/>
  <c r="G272" i="2" s="1"/>
  <c r="E266" i="2"/>
  <c r="F268" i="2" s="1"/>
  <c r="F262" i="2"/>
  <c r="G262" i="2" s="1"/>
  <c r="H262" i="2" s="1"/>
  <c r="I262" i="2" s="1"/>
  <c r="F258" i="2"/>
  <c r="G258" i="2" s="1"/>
  <c r="H258" i="2" s="1"/>
  <c r="I258" i="2" s="1"/>
  <c r="F254" i="2"/>
  <c r="G254" i="2" s="1"/>
  <c r="E248" i="2"/>
  <c r="F250" i="2" s="1"/>
  <c r="F232" i="2"/>
  <c r="G232" i="2" s="1"/>
  <c r="H232" i="2" s="1"/>
  <c r="I232" i="2" s="1"/>
  <c r="F226" i="2"/>
  <c r="G226" i="2" s="1"/>
  <c r="H226" i="2" s="1"/>
  <c r="I226" i="2" s="1"/>
  <c r="F220" i="2"/>
  <c r="G220" i="2" s="1"/>
  <c r="H220" i="2" s="1"/>
  <c r="I220" i="2" s="1"/>
  <c r="F196" i="2"/>
  <c r="G196" i="2" s="1"/>
  <c r="H196" i="2" s="1"/>
  <c r="I196" i="2" s="1"/>
  <c r="F190" i="2"/>
  <c r="G190" i="2" s="1"/>
  <c r="H190" i="2" s="1"/>
  <c r="I190" i="2" s="1"/>
  <c r="F184" i="2"/>
  <c r="G184" i="2" s="1"/>
  <c r="H184" i="2" s="1"/>
  <c r="I184" i="2" s="1"/>
  <c r="F178" i="2"/>
  <c r="G178" i="2" s="1"/>
  <c r="H178" i="2" s="1"/>
  <c r="I178" i="2" s="1"/>
  <c r="F172" i="2"/>
  <c r="G172" i="2" s="1"/>
  <c r="H172" i="2" s="1"/>
  <c r="I172" i="2" s="1"/>
  <c r="F166" i="2"/>
  <c r="G166" i="2" s="1"/>
  <c r="H166" i="2" s="1"/>
  <c r="I166" i="2" s="1"/>
  <c r="F160" i="2"/>
  <c r="G160" i="2" s="1"/>
  <c r="H160" i="2" s="1"/>
  <c r="I160" i="2" s="1"/>
  <c r="F148" i="2"/>
  <c r="G148" i="2" s="1"/>
  <c r="H148" i="2" s="1"/>
  <c r="I148" i="2" s="1"/>
  <c r="F154" i="2"/>
  <c r="G154" i="2" s="1"/>
  <c r="H154" i="2" s="1"/>
  <c r="I154" i="2" s="1"/>
  <c r="F142" i="2"/>
  <c r="G142" i="2" s="1"/>
  <c r="H142" i="2" s="1"/>
  <c r="I142" i="2" s="1"/>
  <c r="F130" i="2"/>
  <c r="G130" i="2" s="1"/>
  <c r="H130" i="2" s="1"/>
  <c r="I130" i="2" s="1"/>
  <c r="G124" i="2"/>
  <c r="H124" i="2" s="1"/>
  <c r="I124" i="2" s="1"/>
  <c r="F124" i="2"/>
  <c r="F118" i="2"/>
  <c r="G118" i="2" s="1"/>
  <c r="H118" i="2" s="1"/>
  <c r="I118" i="2" s="1"/>
  <c r="F112" i="2"/>
  <c r="G112" i="2" s="1"/>
  <c r="H112" i="2" s="1"/>
  <c r="I112" i="2" s="1"/>
  <c r="G106" i="2"/>
  <c r="H106" i="2" s="1"/>
  <c r="I106" i="2" s="1"/>
  <c r="F106" i="2"/>
  <c r="F100" i="2"/>
  <c r="G100" i="2" s="1"/>
  <c r="H100" i="2" s="1"/>
  <c r="I100" i="2" s="1"/>
  <c r="F88" i="2"/>
  <c r="G88" i="2" s="1"/>
  <c r="H88" i="2" s="1"/>
  <c r="I88" i="2" s="1"/>
  <c r="I74" i="2"/>
  <c r="H74" i="2"/>
  <c r="G74" i="2"/>
  <c r="F74" i="2"/>
  <c r="E74" i="2"/>
  <c r="E62" i="2"/>
  <c r="I56" i="2"/>
  <c r="H56" i="2"/>
  <c r="G56" i="2"/>
  <c r="F56" i="2"/>
  <c r="G30" i="3" l="1"/>
  <c r="I30" i="3"/>
  <c r="F30" i="3"/>
  <c r="G12" i="3"/>
  <c r="H18" i="3"/>
  <c r="F7" i="3"/>
  <c r="F8" i="3"/>
  <c r="F10" i="3" s="1"/>
  <c r="H30" i="3"/>
  <c r="I32" i="3" s="1"/>
  <c r="H32" i="3"/>
  <c r="G32" i="3"/>
  <c r="F12" i="3"/>
  <c r="G14" i="3" s="1"/>
  <c r="F248" i="2"/>
  <c r="G250" i="2" s="1"/>
  <c r="F266" i="2"/>
  <c r="G268" i="2" s="1"/>
  <c r="G266" i="2"/>
  <c r="H268" i="2" s="1"/>
  <c r="H272" i="2"/>
  <c r="E242" i="2"/>
  <c r="F244" i="2" s="1"/>
  <c r="H254" i="2"/>
  <c r="G248" i="2"/>
  <c r="F57" i="2"/>
  <c r="G57" i="2"/>
  <c r="H57" i="2"/>
  <c r="I57" i="2"/>
  <c r="F69" i="2"/>
  <c r="E13" i="3"/>
  <c r="F19" i="3"/>
  <c r="F23" i="3"/>
  <c r="G23" i="3" s="1"/>
  <c r="H23" i="3" s="1"/>
  <c r="I23" i="3" s="1"/>
  <c r="F27" i="3"/>
  <c r="G27" i="3" s="1"/>
  <c r="H27" i="3" s="1"/>
  <c r="I27" i="3" s="1"/>
  <c r="E31" i="3"/>
  <c r="F33" i="3" s="1"/>
  <c r="F37" i="3"/>
  <c r="F41" i="3"/>
  <c r="G41" i="3" s="1"/>
  <c r="H41" i="3" s="1"/>
  <c r="I41" i="3" s="1"/>
  <c r="F45" i="3"/>
  <c r="G45" i="3" s="1"/>
  <c r="H45" i="3" s="1"/>
  <c r="I45" i="3" s="1"/>
  <c r="I22" i="10"/>
  <c r="H22" i="10"/>
  <c r="G22" i="10"/>
  <c r="F22" i="10"/>
  <c r="G333" i="2" l="1"/>
  <c r="G337" i="2" s="1"/>
  <c r="G353" i="2" s="1"/>
  <c r="I18" i="3"/>
  <c r="I12" i="3" s="1"/>
  <c r="H12" i="3"/>
  <c r="G7" i="3"/>
  <c r="H14" i="3"/>
  <c r="H7" i="3" s="1"/>
  <c r="G8" i="3"/>
  <c r="G10" i="3" s="1"/>
  <c r="F15" i="3"/>
  <c r="E6" i="3"/>
  <c r="G242" i="2"/>
  <c r="F242" i="2"/>
  <c r="G244" i="2" s="1"/>
  <c r="H266" i="2"/>
  <c r="I272" i="2"/>
  <c r="I266" i="2" s="1"/>
  <c r="I268" i="2"/>
  <c r="I254" i="2"/>
  <c r="I248" i="2" s="1"/>
  <c r="H248" i="2"/>
  <c r="H250" i="2"/>
  <c r="F13" i="3"/>
  <c r="G19" i="3"/>
  <c r="G13" i="3" s="1"/>
  <c r="F68" i="2"/>
  <c r="G69" i="2"/>
  <c r="F31" i="3"/>
  <c r="G37" i="3"/>
  <c r="I333" i="2" l="1"/>
  <c r="I337" i="2" s="1"/>
  <c r="I353" i="2" s="1"/>
  <c r="H333" i="2"/>
  <c r="H337" i="2" s="1"/>
  <c r="H353" i="2" s="1"/>
  <c r="F9" i="3"/>
  <c r="I14" i="3"/>
  <c r="I7" i="3" s="1"/>
  <c r="H8" i="3"/>
  <c r="H10" i="3" s="1"/>
  <c r="G15" i="3"/>
  <c r="F6" i="3"/>
  <c r="H19" i="3"/>
  <c r="H13" i="3" s="1"/>
  <c r="G33" i="3"/>
  <c r="H15" i="3"/>
  <c r="H244" i="2"/>
  <c r="F246" i="2"/>
  <c r="G246" i="2"/>
  <c r="I242" i="2"/>
  <c r="H242" i="2"/>
  <c r="H246" i="2" s="1"/>
  <c r="I250" i="2"/>
  <c r="G68" i="2"/>
  <c r="H69" i="2"/>
  <c r="H37" i="3"/>
  <c r="G31" i="3"/>
  <c r="H33" i="3" s="1"/>
  <c r="I8" i="3" l="1"/>
  <c r="I10" i="3" s="1"/>
  <c r="G9" i="3"/>
  <c r="F11" i="3"/>
  <c r="I15" i="3"/>
  <c r="I19" i="3"/>
  <c r="I13" i="3" s="1"/>
  <c r="G6" i="3"/>
  <c r="G11" i="3" s="1"/>
  <c r="I244" i="2"/>
  <c r="I246" i="2" s="1"/>
  <c r="H68" i="2"/>
  <c r="I69" i="2"/>
  <c r="I37" i="3"/>
  <c r="I31" i="3" s="1"/>
  <c r="H31" i="3"/>
  <c r="I33" i="3" s="1"/>
  <c r="H6" i="3" l="1"/>
  <c r="I9" i="3" s="1"/>
  <c r="H9" i="3"/>
  <c r="I6" i="3"/>
  <c r="I68" i="2"/>
  <c r="H11" i="3" l="1"/>
  <c r="I11" i="3"/>
  <c r="G32" i="2" l="1"/>
  <c r="F26" i="2"/>
  <c r="H32" i="2"/>
  <c r="F28" i="2"/>
  <c r="F32" i="2"/>
  <c r="G26" i="2"/>
  <c r="G28" i="2"/>
  <c r="H26" i="2"/>
  <c r="H28" i="2"/>
  <c r="F30" i="2" l="1"/>
  <c r="H30" i="2"/>
  <c r="G30" i="2"/>
  <c r="F12" i="1" l="1"/>
  <c r="F13" i="1"/>
  <c r="G13" i="1"/>
  <c r="H13" i="1"/>
  <c r="I13" i="1"/>
  <c r="E17" i="9"/>
  <c r="F17" i="9"/>
  <c r="G17" i="9"/>
  <c r="H17" i="9"/>
  <c r="I17" i="9"/>
  <c r="E22" i="9"/>
  <c r="F22" i="9"/>
  <c r="G22" i="9"/>
  <c r="H22" i="9"/>
  <c r="I22" i="9"/>
  <c r="I28" i="7"/>
  <c r="H28" i="7"/>
  <c r="G28" i="7"/>
  <c r="F28" i="7"/>
  <c r="E28" i="7"/>
  <c r="I23" i="7"/>
  <c r="H23" i="7"/>
  <c r="G23" i="7"/>
  <c r="F23" i="7"/>
  <c r="E23" i="7"/>
  <c r="I25" i="6"/>
  <c r="H25" i="6"/>
  <c r="G25" i="6"/>
  <c r="F25" i="6"/>
  <c r="E25" i="6"/>
  <c r="I20" i="6"/>
  <c r="H20" i="6"/>
  <c r="G20" i="6"/>
  <c r="F20" i="6"/>
  <c r="E20" i="6"/>
  <c r="I118" i="3"/>
  <c r="H118" i="3"/>
  <c r="G118" i="3"/>
  <c r="F118" i="3"/>
  <c r="E118" i="3"/>
  <c r="I344" i="2"/>
  <c r="H344" i="2"/>
  <c r="G344" i="2"/>
  <c r="F344" i="2"/>
  <c r="E344" i="2"/>
  <c r="E334" i="2"/>
  <c r="E338" i="2" s="1"/>
  <c r="G334" i="2"/>
  <c r="G338" i="2" s="1"/>
  <c r="G354" i="2" s="1"/>
  <c r="F302" i="2"/>
  <c r="G302" i="2" s="1"/>
  <c r="H302" i="2" s="1"/>
  <c r="I302" i="2" s="1"/>
  <c r="F296" i="2"/>
  <c r="G296" i="2" s="1"/>
  <c r="H296" i="2" s="1"/>
  <c r="I296" i="2" s="1"/>
  <c r="F290" i="2"/>
  <c r="G290" i="2" s="1"/>
  <c r="H290" i="2" s="1"/>
  <c r="I290" i="2" s="1"/>
  <c r="F281" i="2"/>
  <c r="G281" i="2" s="1"/>
  <c r="H281" i="2" s="1"/>
  <c r="I281" i="2" s="1"/>
  <c r="F277" i="2"/>
  <c r="G277" i="2" s="1"/>
  <c r="H277" i="2" s="1"/>
  <c r="I277" i="2" s="1"/>
  <c r="F273" i="2"/>
  <c r="G273" i="2" s="1"/>
  <c r="E267" i="2"/>
  <c r="F269" i="2" s="1"/>
  <c r="F263" i="2"/>
  <c r="G263" i="2" s="1"/>
  <c r="H263" i="2" s="1"/>
  <c r="I263" i="2" s="1"/>
  <c r="F259" i="2"/>
  <c r="G259" i="2" s="1"/>
  <c r="H259" i="2" s="1"/>
  <c r="I259" i="2" s="1"/>
  <c r="F255" i="2"/>
  <c r="G255" i="2" s="1"/>
  <c r="E249" i="2"/>
  <c r="F233" i="2"/>
  <c r="G233" i="2" s="1"/>
  <c r="H233" i="2" s="1"/>
  <c r="I233" i="2" s="1"/>
  <c r="F227" i="2"/>
  <c r="G227" i="2" s="1"/>
  <c r="H227" i="2" s="1"/>
  <c r="I227" i="2" s="1"/>
  <c r="F221" i="2"/>
  <c r="G221" i="2" s="1"/>
  <c r="H221" i="2" s="1"/>
  <c r="I221" i="2" s="1"/>
  <c r="F215" i="2"/>
  <c r="G215" i="2" s="1"/>
  <c r="H215" i="2" s="1"/>
  <c r="I215" i="2" s="1"/>
  <c r="F209" i="2"/>
  <c r="G209" i="2" s="1"/>
  <c r="H209" i="2" s="1"/>
  <c r="I209" i="2" s="1"/>
  <c r="F203" i="2"/>
  <c r="G203" i="2" s="1"/>
  <c r="H203" i="2" s="1"/>
  <c r="I203" i="2" s="1"/>
  <c r="F197" i="2"/>
  <c r="G197" i="2" s="1"/>
  <c r="H197" i="2" s="1"/>
  <c r="I197" i="2" s="1"/>
  <c r="F191" i="2"/>
  <c r="G191" i="2" s="1"/>
  <c r="H191" i="2" s="1"/>
  <c r="I191" i="2" s="1"/>
  <c r="F185" i="2"/>
  <c r="G185" i="2" s="1"/>
  <c r="H185" i="2" s="1"/>
  <c r="I185" i="2" s="1"/>
  <c r="F179" i="2"/>
  <c r="G179" i="2" s="1"/>
  <c r="H179" i="2" s="1"/>
  <c r="I179" i="2" s="1"/>
  <c r="F173" i="2"/>
  <c r="G173" i="2" s="1"/>
  <c r="H173" i="2" s="1"/>
  <c r="I173" i="2" s="1"/>
  <c r="F167" i="2"/>
  <c r="G167" i="2" s="1"/>
  <c r="H167" i="2" s="1"/>
  <c r="I167" i="2" s="1"/>
  <c r="F161" i="2"/>
  <c r="G161" i="2" s="1"/>
  <c r="H161" i="2" s="1"/>
  <c r="I161" i="2" s="1"/>
  <c r="F155" i="2"/>
  <c r="G155" i="2" s="1"/>
  <c r="H155" i="2" s="1"/>
  <c r="I155" i="2" s="1"/>
  <c r="F149" i="2"/>
  <c r="G149" i="2" s="1"/>
  <c r="H149" i="2" s="1"/>
  <c r="I149" i="2" s="1"/>
  <c r="F143" i="2"/>
  <c r="G143" i="2" s="1"/>
  <c r="H143" i="2" s="1"/>
  <c r="I143" i="2" s="1"/>
  <c r="F137" i="2"/>
  <c r="G137" i="2" s="1"/>
  <c r="H137" i="2" s="1"/>
  <c r="I137" i="2" s="1"/>
  <c r="F131" i="2"/>
  <c r="G131" i="2" s="1"/>
  <c r="H131" i="2" s="1"/>
  <c r="I131" i="2" s="1"/>
  <c r="F125" i="2"/>
  <c r="G125" i="2" s="1"/>
  <c r="H125" i="2" s="1"/>
  <c r="I125" i="2" s="1"/>
  <c r="F119" i="2"/>
  <c r="G119" i="2" s="1"/>
  <c r="H119" i="2" s="1"/>
  <c r="I119" i="2" s="1"/>
  <c r="F113" i="2"/>
  <c r="G113" i="2" s="1"/>
  <c r="H113" i="2" s="1"/>
  <c r="I113" i="2" s="1"/>
  <c r="F107" i="2"/>
  <c r="G107" i="2" s="1"/>
  <c r="H107" i="2" s="1"/>
  <c r="I107" i="2" s="1"/>
  <c r="F101" i="2"/>
  <c r="F94" i="2"/>
  <c r="G94" i="2" s="1"/>
  <c r="H94" i="2" s="1"/>
  <c r="I94" i="2" s="1"/>
  <c r="F89" i="2"/>
  <c r="G89" i="2" s="1"/>
  <c r="H89" i="2" s="1"/>
  <c r="I89" i="2" s="1"/>
  <c r="F82" i="2"/>
  <c r="E75" i="2"/>
  <c r="I12" i="1"/>
  <c r="H12" i="1"/>
  <c r="G12" i="1"/>
  <c r="G101" i="2" l="1"/>
  <c r="H101" i="2" s="1"/>
  <c r="I101" i="2" s="1"/>
  <c r="F95" i="2"/>
  <c r="G82" i="2"/>
  <c r="F76" i="2"/>
  <c r="F78" i="2" s="1"/>
  <c r="F77" i="2"/>
  <c r="F65" i="2" s="1"/>
  <c r="E63" i="2"/>
  <c r="E354" i="2"/>
  <c r="E243" i="2"/>
  <c r="G267" i="2"/>
  <c r="H269" i="2" s="1"/>
  <c r="H273" i="2"/>
  <c r="F267" i="2"/>
  <c r="G269" i="2" s="1"/>
  <c r="F334" i="2"/>
  <c r="F338" i="2" s="1"/>
  <c r="F354" i="2" s="1"/>
  <c r="F249" i="2"/>
  <c r="F17" i="2"/>
  <c r="F75" i="2"/>
  <c r="F64" i="2" s="1"/>
  <c r="G249" i="2"/>
  <c r="H251" i="2" s="1"/>
  <c r="H255" i="2"/>
  <c r="F251" i="2"/>
  <c r="G95" i="2" l="1"/>
  <c r="H95" i="2" s="1"/>
  <c r="I95" i="2" s="1"/>
  <c r="G76" i="2"/>
  <c r="G78" i="2" s="1"/>
  <c r="H82" i="2"/>
  <c r="G75" i="2"/>
  <c r="G63" i="2" s="1"/>
  <c r="F63" i="2"/>
  <c r="F67" i="2" s="1"/>
  <c r="F27" i="9"/>
  <c r="F43" i="8"/>
  <c r="F44" i="8"/>
  <c r="F28" i="9"/>
  <c r="E28" i="9"/>
  <c r="E27" i="9"/>
  <c r="E43" i="8"/>
  <c r="E44" i="8"/>
  <c r="E30" i="6"/>
  <c r="E31" i="6"/>
  <c r="F31" i="6"/>
  <c r="F30" i="6"/>
  <c r="G17" i="2"/>
  <c r="F245" i="2"/>
  <c r="I82" i="2"/>
  <c r="F79" i="2"/>
  <c r="G251" i="2"/>
  <c r="F243" i="2"/>
  <c r="I273" i="2"/>
  <c r="I267" i="2" s="1"/>
  <c r="H267" i="2"/>
  <c r="I269" i="2" s="1"/>
  <c r="G77" i="2"/>
  <c r="F33" i="2"/>
  <c r="F29" i="2"/>
  <c r="F27" i="2"/>
  <c r="H249" i="2"/>
  <c r="I251" i="2" s="1"/>
  <c r="I255" i="2"/>
  <c r="I249" i="2" s="1"/>
  <c r="G243" i="2"/>
  <c r="H245" i="2" s="1"/>
  <c r="H334" i="2"/>
  <c r="H338" i="2" s="1"/>
  <c r="H354" i="2" s="1"/>
  <c r="I334" i="2"/>
  <c r="I338" i="2" s="1"/>
  <c r="I354" i="2" s="1"/>
  <c r="G65" i="2" l="1"/>
  <c r="G67" i="2" s="1"/>
  <c r="I75" i="2"/>
  <c r="I63" i="2" s="1"/>
  <c r="I76" i="2"/>
  <c r="I78" i="2" s="1"/>
  <c r="H75" i="2"/>
  <c r="H76" i="2"/>
  <c r="H78" i="2" s="1"/>
  <c r="H77" i="2"/>
  <c r="H65" i="2" s="1"/>
  <c r="F62" i="2"/>
  <c r="G64" i="2" s="1"/>
  <c r="G16" i="2"/>
  <c r="H17" i="2"/>
  <c r="F247" i="2"/>
  <c r="G44" i="8"/>
  <c r="G43" i="8"/>
  <c r="G27" i="9"/>
  <c r="G28" i="9"/>
  <c r="G33" i="2"/>
  <c r="G29" i="2"/>
  <c r="G27" i="2"/>
  <c r="G30" i="6"/>
  <c r="G31" i="6"/>
  <c r="I243" i="2"/>
  <c r="G245" i="2"/>
  <c r="G247" i="2" s="1"/>
  <c r="F31" i="2"/>
  <c r="G79" i="2"/>
  <c r="H243" i="2"/>
  <c r="H247" i="2" s="1"/>
  <c r="H79" i="2" l="1"/>
  <c r="H63" i="2"/>
  <c r="H67" i="2" s="1"/>
  <c r="H62" i="2" s="1"/>
  <c r="I64" i="2" s="1"/>
  <c r="I77" i="2"/>
  <c r="G62" i="2"/>
  <c r="H64" i="2" s="1"/>
  <c r="H16" i="2"/>
  <c r="I32" i="2"/>
  <c r="I26" i="2"/>
  <c r="I28" i="2"/>
  <c r="G31" i="2"/>
  <c r="H27" i="9"/>
  <c r="I17" i="2"/>
  <c r="I28" i="9"/>
  <c r="I43" i="8"/>
  <c r="I44" i="8"/>
  <c r="I27" i="9"/>
  <c r="H43" i="8"/>
  <c r="I30" i="6"/>
  <c r="I31" i="6"/>
  <c r="I245" i="2"/>
  <c r="I247" i="2" s="1"/>
  <c r="I33" i="2"/>
  <c r="I29" i="2"/>
  <c r="I27" i="2"/>
  <c r="I65" i="2" l="1"/>
  <c r="I67" i="2" s="1"/>
  <c r="I62" i="2" s="1"/>
  <c r="I79" i="2"/>
  <c r="I30" i="2"/>
  <c r="I16" i="2"/>
  <c r="H28" i="9"/>
  <c r="H33" i="2"/>
  <c r="H29" i="2"/>
  <c r="H30" i="6"/>
  <c r="H44" i="8"/>
  <c r="H27" i="2"/>
  <c r="H31" i="6"/>
  <c r="I31" i="2"/>
  <c r="H31" i="2" l="1"/>
</calcChain>
</file>

<file path=xl/sharedStrings.xml><?xml version="1.0" encoding="utf-8"?>
<sst xmlns="http://schemas.openxmlformats.org/spreadsheetml/2006/main" count="1875" uniqueCount="459">
  <si>
    <t>Основные показатели прогноза социально-экономического развития муниципального образования Ленинградской области на 2018 год и плановый период 2019 и 2020 годов</t>
  </si>
  <si>
    <t>№ п/п</t>
  </si>
  <si>
    <t>Наименование, раздела, показателя</t>
  </si>
  <si>
    <t>Единица измерения</t>
  </si>
  <si>
    <t>Отчет</t>
  </si>
  <si>
    <t>Оценка</t>
  </si>
  <si>
    <t>Прогноз</t>
  </si>
  <si>
    <t>I</t>
  </si>
  <si>
    <t>Демографические показатели</t>
  </si>
  <si>
    <t>Численность населения на 1 января текущего года</t>
  </si>
  <si>
    <t>Человек</t>
  </si>
  <si>
    <t xml:space="preserve">Изменение к предыдущему году </t>
  </si>
  <si>
    <t>%</t>
  </si>
  <si>
    <t>1.1</t>
  </si>
  <si>
    <t>Городского</t>
  </si>
  <si>
    <t>1.2</t>
  </si>
  <si>
    <t>Сельского</t>
  </si>
  <si>
    <t>Изменение к предыдущему году</t>
  </si>
  <si>
    <t>1.3</t>
  </si>
  <si>
    <t>Численность населения среднегодовая</t>
  </si>
  <si>
    <t>Число родившихся (без учета мертворожденных)</t>
  </si>
  <si>
    <t>Число умерших</t>
  </si>
  <si>
    <t>Миграционный прирост (-убыль)</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</si>
  <si>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</si>
  <si>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</si>
  <si>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</si>
  <si>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</si>
  <si>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</si>
  <si>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II</t>
  </si>
  <si>
    <t>Рынок труда и занятость населения</t>
  </si>
  <si>
    <t>Численность занятых в экономике (среднегодовая)</t>
  </si>
  <si>
    <t>2</t>
  </si>
  <si>
    <t>Уровень зарегистрированной безработицы (на конец года)</t>
  </si>
  <si>
    <t>3</t>
  </si>
  <si>
    <t>Численность безработных, зарегистрированных в органах государственной службы занятости (на конец года)</t>
  </si>
  <si>
    <t>4</t>
  </si>
  <si>
    <t>Количество вакансий, заявленных предприятиями, в  центры занятости населения  (на конец года)</t>
  </si>
  <si>
    <t>Единиц</t>
  </si>
  <si>
    <t>5</t>
  </si>
  <si>
    <t>Создание новых  рабочих мест,   всего</t>
  </si>
  <si>
    <t>5.1</t>
  </si>
  <si>
    <t>на действующих  предприятиях</t>
  </si>
  <si>
    <t>5.2</t>
  </si>
  <si>
    <t>на  вновь вводимых  предприятиях</t>
  </si>
  <si>
    <t>6</t>
  </si>
  <si>
    <t>Среднесписочная численность работников крупных и средних предприятий и некоммерческих организаций</t>
  </si>
  <si>
    <t>7</t>
  </si>
  <si>
    <t xml:space="preserve">Среднемесячная заработная плата работников крупных и средних предприятий и некоммерческих организаций 
</t>
  </si>
  <si>
    <t>Рублей в ценах соотв. лет</t>
  </si>
  <si>
    <t>8</t>
  </si>
  <si>
    <t>Фонд начисленной заработной платы работников крупных и средних предприятий и некоммерческих организаций</t>
  </si>
  <si>
    <t>Тыс. руб. в ценах соотв. лет</t>
  </si>
  <si>
    <t>III</t>
  </si>
  <si>
    <t>Промышленное производство</t>
  </si>
  <si>
    <t>Отгружено товаров собственного производства, выполнено работ и услуг собственными силами (без субъектов малого предпринимательства), всего</t>
  </si>
  <si>
    <t>Индекс промышленного производства</t>
  </si>
  <si>
    <t>% к предыдущему году в сопоставимых ценах</t>
  </si>
  <si>
    <t>Индекс-дефлятор[1]</t>
  </si>
  <si>
    <t>% к предыдущему году</t>
  </si>
  <si>
    <r>
      <t>Объем отгруженных товаров собственного производства, выполненных работ и услуг собственными силами по виду экономической деятельности "</t>
    </r>
    <r>
      <rPr>
        <b/>
        <sz val="10"/>
        <rFont val="Arial"/>
        <family val="2"/>
        <charset val="204"/>
      </rPr>
      <t>Добыча полезных ископаемых</t>
    </r>
    <r>
      <rPr>
        <sz val="10"/>
        <rFont val="Arial"/>
        <family val="2"/>
        <charset val="204"/>
      </rPr>
      <t xml:space="preserve">" </t>
    </r>
    <r>
      <rPr>
        <b/>
        <sz val="10"/>
        <rFont val="Arial"/>
        <family val="2"/>
        <charset val="204"/>
      </rPr>
      <t>(раздел В)</t>
    </r>
  </si>
  <si>
    <t xml:space="preserve">Тыс. руб. в ценах соотв. лет </t>
  </si>
  <si>
    <t>Индекс производства[2]</t>
  </si>
  <si>
    <t>Индекс-дефлятор</t>
  </si>
  <si>
    <r>
      <t>Объем отгруженных товаров собственного производства, выполненных работ и услуг собственными силами по виду экономической деятельности "</t>
    </r>
    <r>
      <rPr>
        <b/>
        <sz val="10"/>
        <rFont val="Arial"/>
        <family val="2"/>
        <charset val="204"/>
      </rPr>
      <t>Обрабатывающие производства" (Раздел С)</t>
    </r>
  </si>
  <si>
    <t xml:space="preserve">Индекс производства </t>
  </si>
  <si>
    <t>В том числе:</t>
  </si>
  <si>
    <t>3.1</t>
  </si>
  <si>
    <t>Производство пищевых продуктов (группировка 10)</t>
  </si>
  <si>
    <t>3.2</t>
  </si>
  <si>
    <t>Производство напитков (группировка 11)</t>
  </si>
  <si>
    <t>3.3</t>
  </si>
  <si>
    <t>Производство табачных изделий (группировка 12)</t>
  </si>
  <si>
    <t>3.4</t>
  </si>
  <si>
    <t>Производство текстильных изделий (группировка 13)</t>
  </si>
  <si>
    <t>3.5</t>
  </si>
  <si>
    <t>Производство одежды (группировка 14)</t>
  </si>
  <si>
    <t>3.6</t>
  </si>
  <si>
    <t>Производство кожи и изделий из кожи (группировка 15)</t>
  </si>
  <si>
    <t>3.7</t>
  </si>
  <si>
    <t>Обработка древесины и производство изделий из дерева и пробки, кроме мебели, производство изделий из соломки и материалов для плетения (группировка 16)</t>
  </si>
  <si>
    <t>3.8</t>
  </si>
  <si>
    <t>Производство бумаги и бумажных изделий (группировка 17)</t>
  </si>
  <si>
    <t>3.9</t>
  </si>
  <si>
    <t>Деятельность полиграфическая и копирование носителей информации (группировка 18)</t>
  </si>
  <si>
    <t>3.10</t>
  </si>
  <si>
    <t>Производство кокса и нефтепродуктов (группировка 19)</t>
  </si>
  <si>
    <t>3.11</t>
  </si>
  <si>
    <t>Производство химических веществ и химических продуктов (группировка 20)</t>
  </si>
  <si>
    <t>3.12</t>
  </si>
  <si>
    <t>Производство лекарственных средств и материалов, применяемых в медицинских целях (группировка 21)</t>
  </si>
  <si>
    <t>3.13</t>
  </si>
  <si>
    <t>Производство резиновых и пластмассовых изделий (группировка 22)</t>
  </si>
  <si>
    <t>3.14</t>
  </si>
  <si>
    <t>Производство прочей неметаллической минеральной продукции (группировка 23)</t>
  </si>
  <si>
    <t>3.15</t>
  </si>
  <si>
    <t>Производство металлургическое (группировка 24)</t>
  </si>
  <si>
    <t>3.16</t>
  </si>
  <si>
    <t>Производство готовых металлических изделий, кроме машин и оборудования (группировка 25)</t>
  </si>
  <si>
    <t>3.17</t>
  </si>
  <si>
    <t>Производство компьютеров, электронных и  оптических изделий (группировка 26)</t>
  </si>
  <si>
    <t>3.18</t>
  </si>
  <si>
    <t>Производство электрического оборудования (группировка 27)</t>
  </si>
  <si>
    <t>3.19</t>
  </si>
  <si>
    <t>Производство машин и оборудования, не включенных в другие группировки (группировка 28)</t>
  </si>
  <si>
    <t>3.20</t>
  </si>
  <si>
    <t>Производство автотранспортных средств, прицепов и полуприцепов (группировка 29)</t>
  </si>
  <si>
    <t>3.21</t>
  </si>
  <si>
    <t>Производство прочих транспортных средств и оборудования (группировка 30)</t>
  </si>
  <si>
    <t>3.22</t>
  </si>
  <si>
    <t>Производство мебели (группировка 31)</t>
  </si>
  <si>
    <t>3.23</t>
  </si>
  <si>
    <t>Производство прочих готовых изделий (группировка 32)</t>
  </si>
  <si>
    <t>3.24</t>
  </si>
  <si>
    <t>Ремонт и монтаж машин и оборудования (группировка 33)</t>
  </si>
  <si>
    <r>
      <t>Объем отгруженных товаров собственного производства, выполненных работ и услуг собственными силами по виду экономической деятельности</t>
    </r>
    <r>
      <rPr>
        <b/>
        <sz val="10"/>
        <rFont val="Arial"/>
        <family val="2"/>
        <charset val="204"/>
      </rPr>
      <t xml:space="preserve"> "Обеспечение электрической энергией, газом и паром; кондиционирование воздуха" (Раздел D)</t>
    </r>
  </si>
  <si>
    <r>
      <t>Объем отгруженных товаров собственного производства, выполненных работ и услуг собственными силами по виду экономической деятельности "</t>
    </r>
    <r>
      <rPr>
        <b/>
        <sz val="10"/>
        <rFont val="Arial"/>
        <family val="2"/>
        <charset val="204"/>
      </rPr>
      <t>Водоснабжение; водоотведение, организация сбора и утилизации отходов, деятельность по ликвидации загрязнений" (Раздел Е)</t>
    </r>
  </si>
  <si>
    <t>IV</t>
  </si>
  <si>
    <t>Сельское хозяйство</t>
  </si>
  <si>
    <t xml:space="preserve">Продукция сельского хозяйства (в фактически действовавших ценах) </t>
  </si>
  <si>
    <t>Продукция растениеводства (в фактически действовавших ценах)</t>
  </si>
  <si>
    <t>1.1.1</t>
  </si>
  <si>
    <t>В сельскохозяйственных организациях</t>
  </si>
  <si>
    <t>Индекс производства</t>
  </si>
  <si>
    <t>1.1.2</t>
  </si>
  <si>
    <t>В хозяйствах населения</t>
  </si>
  <si>
    <t>1.1.3</t>
  </si>
  <si>
    <t xml:space="preserve">В крестьянских (фермерских) хозяйствах и у индивидуальных предпринимателей </t>
  </si>
  <si>
    <t>Продукция животноводства         (в фактически действовавших ценах)</t>
  </si>
  <si>
    <t>%  к предыдущему году в сопоставимых ценах</t>
  </si>
  <si>
    <t>1.2.1</t>
  </si>
  <si>
    <t>1.2.2</t>
  </si>
  <si>
    <t>1.2.3</t>
  </si>
  <si>
    <t>V</t>
  </si>
  <si>
    <t>Производство важнейших видов продукции в натуральном выражении</t>
  </si>
  <si>
    <t>1</t>
  </si>
  <si>
    <t>Культуры зерновые</t>
  </si>
  <si>
    <t xml:space="preserve"> тонн</t>
  </si>
  <si>
    <t>Сахарная свекла</t>
  </si>
  <si>
    <t>тонн</t>
  </si>
  <si>
    <t>Семена и плоды масличных культур</t>
  </si>
  <si>
    <t>в том числе семян подсолнечника</t>
  </si>
  <si>
    <t>Картофель</t>
  </si>
  <si>
    <t>Овощи</t>
  </si>
  <si>
    <t>Скот и птица на убой (в живом весе)</t>
  </si>
  <si>
    <t>Молоко</t>
  </si>
  <si>
    <t>9</t>
  </si>
  <si>
    <t>Яйца</t>
  </si>
  <si>
    <t>тыс. шт.</t>
  </si>
  <si>
    <t>10</t>
  </si>
  <si>
    <t>Лесоматериалы необработанные</t>
  </si>
  <si>
    <t>тыс. куб. м</t>
  </si>
  <si>
    <t>11</t>
  </si>
  <si>
    <t>Уголь</t>
  </si>
  <si>
    <t>12</t>
  </si>
  <si>
    <t>Нефть сырая, включая газовый конденсат</t>
  </si>
  <si>
    <t>13</t>
  </si>
  <si>
    <t>Газ природный и попутный</t>
  </si>
  <si>
    <t>млн.куб.м.</t>
  </si>
  <si>
    <t>14</t>
  </si>
  <si>
    <t>Мясо крупного рогатого скота, свинина, баранина, козлятина, конина и мясо прочих животных семейства лошадиных, оленина и мясо прочих животных семейства оленьих (оленевых) парные, остывшие или охлажденные</t>
  </si>
  <si>
    <t>15</t>
  </si>
  <si>
    <t>Мясо и субпродукты пищевые домашней птицы</t>
  </si>
  <si>
    <t>16</t>
  </si>
  <si>
    <t>Масло сливочное, пасты масляные, масло топленое, жир молочный, спреды и смеси топленые сливочно-растительные</t>
  </si>
  <si>
    <t>17</t>
  </si>
  <si>
    <t>Сахар белый свекловичный в твердом состоянии без вкусоароматических или красящих добавок</t>
  </si>
  <si>
    <t>18</t>
  </si>
  <si>
    <t>Масло подсолнечное и его фракции нерафинированные</t>
  </si>
  <si>
    <t>19</t>
  </si>
  <si>
    <t>Продукция из рыбы свежая, охлажденная или мороженая</t>
  </si>
  <si>
    <t>20</t>
  </si>
  <si>
    <t>Спирт этиловый неденатурированный с объемной долей спирта не менее 80 %</t>
  </si>
  <si>
    <t xml:space="preserve"> дкл</t>
  </si>
  <si>
    <t>21</t>
  </si>
  <si>
    <t>Водка</t>
  </si>
  <si>
    <t>22</t>
  </si>
  <si>
    <t>Коньяки, коньячные напитки и спирты коньячные</t>
  </si>
  <si>
    <t>23</t>
  </si>
  <si>
    <t>Вина из свежего винограда, кроме вин игристых и газированных</t>
  </si>
  <si>
    <t>24</t>
  </si>
  <si>
    <t>Напитки сброженные прочие</t>
  </si>
  <si>
    <t>25</t>
  </si>
  <si>
    <t>Наливки и настойки сладкие крепостью менее 30 %</t>
  </si>
  <si>
    <t>26</t>
  </si>
  <si>
    <t>Пиво, кроме отходов пивоварения (включая напитки, изготовляемые на основе пива (пивные напитки)</t>
  </si>
  <si>
    <t>27</t>
  </si>
  <si>
    <t>Ткани хлопчатобумажные</t>
  </si>
  <si>
    <t>тыс. кв. м</t>
  </si>
  <si>
    <t>28</t>
  </si>
  <si>
    <t>Предметы одежды трикотажные и вязаные</t>
  </si>
  <si>
    <t>тыс.шт.</t>
  </si>
  <si>
    <t>29</t>
  </si>
  <si>
    <t xml:space="preserve">Обувь  </t>
  </si>
  <si>
    <t>тыс.пар</t>
  </si>
  <si>
    <t>30</t>
  </si>
  <si>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t>
  </si>
  <si>
    <t>31</t>
  </si>
  <si>
    <t>Бумага</t>
  </si>
  <si>
    <t>32</t>
  </si>
  <si>
    <t>Бензин автомобильный</t>
  </si>
  <si>
    <t>тыс.тонн</t>
  </si>
  <si>
    <t>33</t>
  </si>
  <si>
    <t>Топливо дизельное</t>
  </si>
  <si>
    <t>34</t>
  </si>
  <si>
    <t>Масла нефтяные смазочные</t>
  </si>
  <si>
    <t>35</t>
  </si>
  <si>
    <t>Мазут топочный</t>
  </si>
  <si>
    <t>36</t>
  </si>
  <si>
    <t xml:space="preserve">Удобрения минеральные или химические 
 (в пересчете на 100% питательных веществ)
</t>
  </si>
  <si>
    <t>37</t>
  </si>
  <si>
    <t>Полимеры этилена в первичных формах</t>
  </si>
  <si>
    <t>38</t>
  </si>
  <si>
    <t xml:space="preserve">Портландцемент, цемент глиноземистый, цемент шлаковый  и аналогичные гидравлические цементы
</t>
  </si>
  <si>
    <t>39</t>
  </si>
  <si>
    <t>Кирпич строительный (включая камни) из цемента, бетона или искусственного камня</t>
  </si>
  <si>
    <t>тыс. условных кирпичей</t>
  </si>
  <si>
    <t>40</t>
  </si>
  <si>
    <t>Прокат готовый</t>
  </si>
  <si>
    <t>41</t>
  </si>
  <si>
    <t>Тракторы для сельского хозяйства прочие</t>
  </si>
  <si>
    <t>шт.</t>
  </si>
  <si>
    <t>42</t>
  </si>
  <si>
    <t>Приемники телевизионные, совмещенные или не совмещенные с широковещательными радиоприемниками или аппаратурой для записи или воспроизведения звука или изображения</t>
  </si>
  <si>
    <t xml:space="preserve"> шт.</t>
  </si>
  <si>
    <t>43</t>
  </si>
  <si>
    <t>Холодильники и морозильники бытовые</t>
  </si>
  <si>
    <t xml:space="preserve">  шт.</t>
  </si>
  <si>
    <t>44</t>
  </si>
  <si>
    <t>Изделия ювелирные и подобные</t>
  </si>
  <si>
    <t>тыс. руб.</t>
  </si>
  <si>
    <t>45</t>
  </si>
  <si>
    <t>Автомобили грузовые (включая шасси)</t>
  </si>
  <si>
    <t>46</t>
  </si>
  <si>
    <t>Автомобили легковые</t>
  </si>
  <si>
    <t>47</t>
  </si>
  <si>
    <t>Электроэнергия</t>
  </si>
  <si>
    <t>Млн. кВт. ч.</t>
  </si>
  <si>
    <t>47.1</t>
  </si>
  <si>
    <t>произведенная атомными электростанциями</t>
  </si>
  <si>
    <t>47.2</t>
  </si>
  <si>
    <t>произведенная тепловыми электростанциями</t>
  </si>
  <si>
    <t>47.3</t>
  </si>
  <si>
    <t>произведенная гидроэлектростанциями</t>
  </si>
  <si>
    <t>…</t>
  </si>
  <si>
    <t>Другие виды продукции (указать какие)</t>
  </si>
  <si>
    <t>В натуральном выражении</t>
  </si>
  <si>
    <t>VI</t>
  </si>
  <si>
    <t>Потребительский рынок</t>
  </si>
  <si>
    <t>Оборот розничной торговли (без субъектов малого предпринимательства)</t>
  </si>
  <si>
    <t xml:space="preserve">Оборот розничной торговли к предыдущему году </t>
  </si>
  <si>
    <t>% в сопоставимых ценах</t>
  </si>
  <si>
    <t>Оборот общественного питания (без субъектов малого предпринимательства)</t>
  </si>
  <si>
    <t>Оборот общественного питания к предыдущему году</t>
  </si>
  <si>
    <t>Объем платных услуг населению (без субъектов малого предпринимательства)</t>
  </si>
  <si>
    <t>Объем платных услуг населению к предыдущему году</t>
  </si>
  <si>
    <t>VII</t>
  </si>
  <si>
    <t>Инвестиции</t>
  </si>
  <si>
    <t xml:space="preserve">Инвестиции в основной капитал, осуществляемые организациями, находящимися на территории муниципального образования </t>
  </si>
  <si>
    <t>Индекс физического объема инвестиций в основной капитал</t>
  </si>
  <si>
    <t>2.</t>
  </si>
  <si>
    <t xml:space="preserve">Распределение инвестиций в основной капитал по видам экономической деятельности, всего: </t>
  </si>
  <si>
    <t>2.1</t>
  </si>
  <si>
    <t>Сельское, лесное хозяйство, охота, рыболовство и рыбоводство (Раздел А)</t>
  </si>
  <si>
    <t>2.2</t>
  </si>
  <si>
    <t>Добыча полезных ископаемых (раздел В)</t>
  </si>
  <si>
    <t>2.3</t>
  </si>
  <si>
    <t>Обрабатывающие производства (раздел С)</t>
  </si>
  <si>
    <t>2.4</t>
  </si>
  <si>
    <t>Обеспечение электрической энергией, газом и паром; кондиционирование воздуха (раздел D)</t>
  </si>
  <si>
    <t>2.5</t>
  </si>
  <si>
    <t>Водоснабжение; водоотведение, организация сбора и утилизации отходов, деятельность по ликвидации загрязнений (раздел Е)</t>
  </si>
  <si>
    <t>2.6</t>
  </si>
  <si>
    <t>Строительство (раздел F)</t>
  </si>
  <si>
    <t>Другие виды экономической деятельности (указать какие)</t>
  </si>
  <si>
    <t xml:space="preserve">Инвестиции в основной капитал по источникам финансирования, всего: </t>
  </si>
  <si>
    <t>Собственные средства предприятий</t>
  </si>
  <si>
    <t>Привлеченные средства</t>
  </si>
  <si>
    <t>3.2.1</t>
  </si>
  <si>
    <t>Кредиты банков</t>
  </si>
  <si>
    <t>в том числе кредиты иностранных банков</t>
  </si>
  <si>
    <t>3.2.2</t>
  </si>
  <si>
    <t>Бюджетные средства</t>
  </si>
  <si>
    <t>3.2.2.1</t>
  </si>
  <si>
    <t>Из федерального бюджета</t>
  </si>
  <si>
    <t>3.2.2.2</t>
  </si>
  <si>
    <t>Из областного бюджета</t>
  </si>
  <si>
    <t>3.2.2.3</t>
  </si>
  <si>
    <t>Из бюджета муниципального образования</t>
  </si>
  <si>
    <t>3.2.3</t>
  </si>
  <si>
    <t>Из средств внебюджетных фондов</t>
  </si>
  <si>
    <t>3.2.4</t>
  </si>
  <si>
    <t>Прочие</t>
  </si>
  <si>
    <t>VIII</t>
  </si>
  <si>
    <t>Строительство</t>
  </si>
  <si>
    <t>Объем работ, выполненных по виду деятельности "Строительство" (раздел F)</t>
  </si>
  <si>
    <t>Введено в действие жилых домов на территории муниципального образования</t>
  </si>
  <si>
    <t xml:space="preserve">Кв. метров общей площади </t>
  </si>
  <si>
    <t>за счет средств Федерального бюджета</t>
  </si>
  <si>
    <t>за счет средств Областного бюджета</t>
  </si>
  <si>
    <t>за счет средств Местного бюджета</t>
  </si>
  <si>
    <t xml:space="preserve">Введено в действие индивидуальных жилых домов на территории  муниципального образования </t>
  </si>
  <si>
    <t xml:space="preserve">Общая площадь жилых помещений, приходящаяся в среднем на одного жителя </t>
  </si>
  <si>
    <t>Кв. метров общей площади на 1 чел.</t>
  </si>
  <si>
    <t>X</t>
  </si>
  <si>
    <t>Транспорт</t>
  </si>
  <si>
    <t>Объем услуг организаций транспорта</t>
  </si>
  <si>
    <t>Протяженность автодорог общего пользования местного значения (на конец года)</t>
  </si>
  <si>
    <t>километр</t>
  </si>
  <si>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</si>
  <si>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</si>
  <si>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На конец года; %</t>
  </si>
  <si>
    <t>XI</t>
  </si>
  <si>
    <t xml:space="preserve">Бюджет муниципального образования </t>
  </si>
  <si>
    <t>Доходы бюджета муниципального образования, всего</t>
  </si>
  <si>
    <t xml:space="preserve"> Собственные (налоговые и неналоговые)</t>
  </si>
  <si>
    <t xml:space="preserve">   Налог на доходы физических лиц</t>
  </si>
  <si>
    <t xml:space="preserve">   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</si>
  <si>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</si>
  <si>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</si>
  <si>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</si>
  <si>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</si>
  <si>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</si>
  <si>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</si>
  <si>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1.1.4</t>
  </si>
  <si>
    <t>налог на имущество,</t>
  </si>
  <si>
    <t>1.1.4.1</t>
  </si>
  <si>
    <t>налоги на имущество физ. лиц</t>
  </si>
  <si>
    <t>1.1.4.2</t>
  </si>
  <si>
    <t>земельный налог</t>
  </si>
  <si>
    <t>1.1.5</t>
  </si>
  <si>
    <t>Задолженность и перерасчеты по отмененным налогам, сборам и иным обязательным платежам</t>
  </si>
  <si>
    <t>1.1.6</t>
  </si>
  <si>
    <t>Доходы от использования имущества, находящегося в государственной и муниципальной собственности</t>
  </si>
  <si>
    <t>1.1.7</t>
  </si>
  <si>
    <t>Доходы от оказания платных услуг и компенсации затрат государства</t>
  </si>
  <si>
    <t>1.1.8</t>
  </si>
  <si>
    <t>Доходы от продажи материальных и нематериальных активов</t>
  </si>
  <si>
    <t>1.1.9</t>
  </si>
  <si>
    <t>Прочие неналоговые доходы</t>
  </si>
  <si>
    <t xml:space="preserve"> 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</si>
  <si>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</si>
  <si>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</si>
  <si>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</si>
  <si>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1.2.4</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</si>
  <si>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</si>
  <si>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</si>
  <si>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</si>
  <si>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</si>
  <si>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</si>
  <si>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</si>
  <si>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</si>
  <si>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Расходы на Образование</t>
  </si>
  <si>
    <t>2.7</t>
  </si>
  <si>
    <t>Расходы на Культуру и кинематографию</t>
  </si>
  <si>
    <t>2.8</t>
  </si>
  <si>
    <t xml:space="preserve">Расходы на Социальную политику </t>
  </si>
  <si>
    <t>2.9</t>
  </si>
  <si>
    <t>Расходы на физическую культуру и спорт</t>
  </si>
  <si>
    <t>2.10</t>
  </si>
  <si>
    <t>Прочие расходы</t>
  </si>
  <si>
    <t>Превышение доходов над расходами (+), или расходов над доходами (-)</t>
  </si>
  <si>
    <t>Муниципальный долг</t>
  </si>
  <si>
    <t>IX</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</si>
  <si>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</si>
  <si>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</si>
  <si>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</si>
  <si>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t>
  </si>
  <si>
    <t>мест</t>
  </si>
  <si>
    <t>общеобразовательные школы</t>
  </si>
  <si>
    <t>больницы</t>
  </si>
  <si>
    <t>коек</t>
  </si>
  <si>
    <t>1.4</t>
  </si>
  <si>
    <t>амбулаторно-поликлинические учреждения</t>
  </si>
  <si>
    <t>посещений в смену</t>
  </si>
  <si>
    <t>1.5</t>
  </si>
  <si>
    <t>спортивные сооружения</t>
  </si>
  <si>
    <t>1.6</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</si>
  <si>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</si>
  <si>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</si>
  <si>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</si>
  <si>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</si>
  <si>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</si>
  <si>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</si>
  <si>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</si>
  <si>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</si>
  <si>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4.1</t>
  </si>
  <si>
    <t>4.2</t>
  </si>
  <si>
    <t>высшего профессионального образования</t>
  </si>
  <si>
    <t xml:space="preserve"> Уровень обеспеченности (на конец года): </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</si>
  <si>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</si>
  <si>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</si>
  <si>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</si>
  <si>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</si>
  <si>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5.3</t>
  </si>
  <si>
    <t>в том числе дневными стационарами</t>
  </si>
  <si>
    <t>5.4</t>
  </si>
  <si>
    <t xml:space="preserve"> врачами</t>
  </si>
  <si>
    <t>Чел. на 10 тыс. населения</t>
  </si>
  <si>
    <t>5.5</t>
  </si>
  <si>
    <t xml:space="preserve">средним медицинским персоналом </t>
  </si>
  <si>
    <t>5.6</t>
  </si>
  <si>
    <t>стационарными учреждениями социального обслуживания  престарелых и инвалидов (взрослых и детей)</t>
  </si>
  <si>
    <t>Мест на 10 тыс. населения</t>
  </si>
  <si>
    <t>5.7</t>
  </si>
  <si>
    <t>общедоступными библиотеками</t>
  </si>
  <si>
    <t>Ед. на 100 тыс. населения</t>
  </si>
  <si>
    <t>5.8</t>
  </si>
  <si>
    <t xml:space="preserve">учреждениями культурно-досугового типа </t>
  </si>
  <si>
    <t>5.9</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</si>
  <si>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</si>
  <si>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</si>
  <si>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</si>
  <si>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</si>
  <si>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Варианты прогноза</t>
  </si>
  <si>
    <t>базовый</t>
  </si>
  <si>
    <t>целевой</t>
  </si>
  <si>
    <t>Пояснение по заполнению формы</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</si>
  <si>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</si>
  <si>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</si>
  <si>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</si>
  <si>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</si>
  <si>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Пояснения по заполнению формы</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</si>
  <si>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</si>
  <si>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Источники: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или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t>
  </si>
  <si>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</si>
  <si>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</si>
  <si>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</si>
  <si>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Рассчитывается как разность общих коэффициентов рождаемости и смертности. Исчисляется в промилле.</t>
  </si>
  <si>
    <t>Рассчитывается как численность миграционного прироста (убыли) в расчете на 1000 чел. населения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</si>
  <si>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</si>
  <si>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theme="1"/>
        <rFont val="Arial"/>
        <family val="2"/>
        <charset val="204"/>
      </rPr>
      <t xml:space="preserve">Источник: </t>
    </r>
    <r>
      <rPr>
        <sz val="10"/>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</si>
  <si>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theme="1"/>
        <rFont val="Arial"/>
        <family val="2"/>
        <charset val="204"/>
      </rPr>
      <t>Источник</t>
    </r>
    <r>
      <rPr>
        <sz val="10"/>
        <color theme="1"/>
        <rFont val="Arial"/>
        <family val="2"/>
        <charset val="204"/>
      </rPr>
      <t>: данные территориального подразделения Федеральной службы по труду и занятости.</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</si>
  <si>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</si>
  <si>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</si>
  <si>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</si>
  <si>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theme="1"/>
        <rFont val="Arial"/>
        <family val="2"/>
        <charset val="204"/>
      </rPr>
      <t xml:space="preserve">Источник: </t>
    </r>
    <r>
      <rPr>
        <sz val="10"/>
        <color theme="1"/>
        <rFont val="Arial"/>
        <family val="2"/>
        <charset val="204"/>
      </rPr>
      <t xml:space="preserve">БД ПМО URL:http://www.gks.ru (форма отчетности: № П-4, период: квартальная, годовая нарастающим итогом).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</si>
  <si>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</si>
  <si>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</si>
  <si>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</si>
  <si>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</si>
  <si>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</si>
  <si>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</si>
  <si>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</si>
  <si>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</si>
  <si>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</si>
  <si>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t>Показатели по заполнению формы</t>
  </si>
  <si>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</si>
  <si>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</si>
  <si>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</si>
  <si>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t>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</si>
  <si>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</si>
  <si>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</si>
  <si>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</si>
  <si>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</si>
  <si>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</si>
  <si>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</si>
  <si>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t>Муниципальное образование Скребловское сельское поселение</t>
  </si>
  <si>
    <t>Основные показатели прогноза социально-экономического развития муниципального образования Скребловское сельское поселение Лужского муниципального района  Ленинградской области на 2018 год и плановый период 2019 и 2020 годов</t>
  </si>
  <si>
    <t>другие объекты (указать какие) - ДК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</si>
</sst>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b/>
      <sz val="14"/>
      <color theme="1"/>
      <name val="Calibri"/>
      <family val="2"/>
      <charset val="204"/>
      <scheme val="minor"/>
    </font>
    <font>
      <sz val="14"/>
      <color theme="1"/>
      <name val="Calibri"/>
      <family val="2"/>
      <charset val="204"/>
      <scheme val="minor"/>
    </font>
    <font>
      <b/>
      <sz val="10"/>
      <color theme="1"/>
      <name val="Arial"/>
      <family val="2"/>
      <charset val="204"/>
    </font>
    <font>
      <sz val="10"/>
      <color theme="1"/>
      <name val="Arial"/>
      <family val="2"/>
      <charset val="204"/>
    </font>
    <font>
      <sz val="10"/>
      <name val="Arial"/>
      <family val="2"/>
      <charset val="204"/>
    </font>
    <font>
      <b/>
      <sz val="10"/>
      <name val="Arial"/>
      <family val="2"/>
      <charset val="204"/>
    </font>
    <font>
      <u/>
      <sz val="11"/>
      <color theme="10"/>
      <name val="Calibri"/>
      <family val="2"/>
      <charset val="204"/>
    </font>
    <font>
      <u/>
      <sz val="10"/>
      <name val="Calibri"/>
      <family val="2"/>
      <charset val="204"/>
    </font>
    <font>
      <sz val="10"/>
      <name val="Arial Cyr"/>
      <charset val="204"/>
    </font>
    <font>
      <sz val="10"/>
      <color indexed="8"/>
      <name val="Arial"/>
      <family val="2"/>
      <charset val="204"/>
    </font>
    <font>
      <b/>
      <sz val="14"/>
      <name val="Calibri"/>
      <family val="2"/>
      <charset val="204"/>
      <scheme val="minor"/>
    </font>
    <font>
      <sz val="10"/>
      <color rgb="FFC00000"/>
      <name val="Arial"/>
      <family val="2"/>
      <charset val="204"/>
    </font>
    <font>
      <sz val="10"/>
      <color rgb="FFFF0000"/>
      <name val="Arial"/>
      <family val="2"/>
      <charset val="204"/>
    </font>
    <font>
      <i/>
      <sz val="10"/>
      <name val="Arial"/>
      <family val="2"/>
      <charset val="204"/>
    </font>
    <font>
      <sz val="11"/>
      <color theme="1"/>
      <name val="Arial"/>
      <family val="2"/>
      <charset val="204"/>
    </font>
    <font>
      <sz val="10"/>
      <color rgb="FF000000"/>
      <name val="Times New Roman"/>
      <family val="1"/>
      <charset val="204"/>
    </font>
    <font>
      <sz val="10"/>
      <color rgb="FF000000"/>
      <name val="Arial"/>
      <family val="2"/>
      <charset val="204"/>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9" fillId="0" borderId="0"/>
  </cellStyleXfs>
  <cellXfs count="432">
    <xf numFmtId="0" fontId="0" fillId="0" borderId="0" xfId="0"/>
    <xf numFmtId="0" fontId="3" fillId="0" borderId="6"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top" wrapText="1"/>
    </xf>
    <xf numFmtId="0" fontId="4" fillId="0" borderId="8" xfId="0" applyFont="1" applyBorder="1" applyAlignment="1">
      <alignment horizontal="justify" vertical="top" wrapText="1"/>
    </xf>
    <xf numFmtId="0" fontId="4" fillId="3" borderId="8" xfId="0" applyFont="1" applyFill="1" applyBorder="1" applyAlignment="1">
      <alignment horizontal="justify" vertical="top" wrapText="1"/>
    </xf>
    <xf numFmtId="0" fontId="4" fillId="3" borderId="8" xfId="0" applyFont="1" applyFill="1" applyBorder="1" applyAlignment="1">
      <alignment horizontal="center" vertical="top" wrapText="1"/>
    </xf>
    <xf numFmtId="0" fontId="4" fillId="0" borderId="8" xfId="0" applyFont="1" applyBorder="1" applyAlignment="1">
      <alignment horizontal="center" vertical="top" wrapText="1"/>
    </xf>
    <xf numFmtId="164" fontId="4" fillId="3" borderId="8" xfId="0" applyNumberFormat="1" applyFont="1" applyFill="1" applyBorder="1" applyAlignment="1">
      <alignment horizontal="center" vertical="top" wrapText="1"/>
    </xf>
    <xf numFmtId="49" fontId="4" fillId="0" borderId="7" xfId="0" applyNumberFormat="1" applyFont="1" applyBorder="1" applyAlignment="1">
      <alignment horizontal="center" vertical="top" wrapText="1"/>
    </xf>
    <xf numFmtId="164" fontId="4" fillId="0" borderId="8"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0" fillId="3" borderId="0" xfId="0" applyFill="1"/>
    <xf numFmtId="0" fontId="5" fillId="3" borderId="6" xfId="0" applyFont="1" applyFill="1" applyBorder="1" applyAlignment="1">
      <alignment horizontal="justify" vertical="top" wrapText="1"/>
    </xf>
    <xf numFmtId="0" fontId="5" fillId="3" borderId="6" xfId="0" applyFont="1" applyFill="1" applyBorder="1" applyAlignment="1">
      <alignment vertical="top" wrapText="1"/>
    </xf>
    <xf numFmtId="0" fontId="5" fillId="3" borderId="8" xfId="0" applyFont="1" applyFill="1" applyBorder="1" applyAlignment="1">
      <alignment horizontal="justify" vertical="top" wrapText="1"/>
    </xf>
    <xf numFmtId="49" fontId="5" fillId="3" borderId="7" xfId="0" applyNumberFormat="1" applyFont="1" applyFill="1" applyBorder="1" applyAlignment="1">
      <alignment horizontal="center" vertical="top" wrapText="1"/>
    </xf>
    <xf numFmtId="49" fontId="6" fillId="0" borderId="7" xfId="0" applyNumberFormat="1" applyFont="1" applyBorder="1" applyAlignment="1">
      <alignment horizontal="center" vertical="top" wrapText="1"/>
    </xf>
    <xf numFmtId="0" fontId="5" fillId="0" borderId="8" xfId="0" applyFont="1" applyBorder="1" applyAlignment="1">
      <alignment horizontal="justify" vertical="top" wrapText="1"/>
    </xf>
    <xf numFmtId="164" fontId="5" fillId="3" borderId="8" xfId="0" applyNumberFormat="1" applyFont="1" applyFill="1" applyBorder="1" applyAlignment="1">
      <alignment horizontal="center" vertical="top" wrapText="1"/>
    </xf>
    <xf numFmtId="164" fontId="5" fillId="0" borderId="8" xfId="0" applyNumberFormat="1" applyFont="1" applyBorder="1" applyAlignment="1">
      <alignment horizontal="center" vertical="top" wrapText="1"/>
    </xf>
    <xf numFmtId="0" fontId="4" fillId="3" borderId="8" xfId="0" applyFont="1" applyFill="1" applyBorder="1" applyAlignment="1">
      <alignment horizontal="left" vertical="top" wrapText="1" indent="2"/>
    </xf>
    <xf numFmtId="49" fontId="6" fillId="3" borderId="7" xfId="0" applyNumberFormat="1" applyFont="1" applyFill="1" applyBorder="1" applyAlignment="1">
      <alignment horizontal="center" vertical="top" wrapText="1"/>
    </xf>
    <xf numFmtId="0" fontId="10" fillId="3" borderId="6" xfId="2" applyFont="1" applyFill="1" applyBorder="1" applyAlignment="1" applyProtection="1">
      <alignment horizontal="left" vertical="center" wrapText="1" shrinkToFit="1"/>
    </xf>
    <xf numFmtId="0" fontId="10" fillId="3" borderId="6" xfId="2" applyFont="1" applyFill="1" applyBorder="1" applyAlignment="1" applyProtection="1">
      <alignment horizontal="center" vertical="center" wrapText="1"/>
    </xf>
    <xf numFmtId="0" fontId="10" fillId="3" borderId="10" xfId="2" applyFont="1" applyFill="1" applyBorder="1" applyAlignment="1" applyProtection="1">
      <alignment horizontal="left" vertical="center" wrapText="1" shrinkToFit="1"/>
    </xf>
    <xf numFmtId="0" fontId="10" fillId="3" borderId="11" xfId="2" applyFont="1" applyFill="1" applyBorder="1" applyAlignment="1" applyProtection="1">
      <alignment horizontal="center" vertical="center" wrapText="1"/>
    </xf>
    <xf numFmtId="0" fontId="10" fillId="3" borderId="13" xfId="2" applyFont="1" applyFill="1" applyBorder="1" applyAlignment="1" applyProtection="1">
      <alignment horizontal="left" vertical="center" wrapText="1" shrinkToFit="1"/>
    </xf>
    <xf numFmtId="0" fontId="10" fillId="3" borderId="14" xfId="2" applyFont="1" applyFill="1" applyBorder="1" applyAlignment="1" applyProtection="1">
      <alignment horizontal="center" vertical="center" wrapText="1"/>
    </xf>
    <xf numFmtId="0" fontId="10" fillId="3" borderId="15" xfId="2" applyFont="1" applyFill="1" applyBorder="1" applyAlignment="1" applyProtection="1">
      <alignment horizontal="left" vertical="center" wrapText="1" shrinkToFit="1"/>
    </xf>
    <xf numFmtId="0" fontId="10" fillId="3" borderId="16" xfId="2" applyFont="1" applyFill="1" applyBorder="1" applyAlignment="1" applyProtection="1">
      <alignment horizontal="center" vertical="center" wrapText="1"/>
    </xf>
    <xf numFmtId="0" fontId="10" fillId="3" borderId="12" xfId="2" applyFont="1" applyFill="1" applyBorder="1" applyAlignment="1" applyProtection="1">
      <alignment horizontal="left" vertical="center" wrapText="1" shrinkToFit="1"/>
    </xf>
    <xf numFmtId="0" fontId="10" fillId="3" borderId="9" xfId="2" applyFont="1" applyFill="1" applyBorder="1" applyAlignment="1" applyProtection="1">
      <alignment horizontal="center" vertical="center" wrapText="1"/>
    </xf>
    <xf numFmtId="0" fontId="10" fillId="3" borderId="6" xfId="2" applyFont="1" applyFill="1" applyBorder="1" applyAlignment="1" applyProtection="1">
      <alignment horizontal="left" vertical="top" wrapText="1" shrinkToFit="1"/>
    </xf>
    <xf numFmtId="0" fontId="10" fillId="3" borderId="13" xfId="2" applyFont="1" applyFill="1" applyBorder="1" applyAlignment="1" applyProtection="1">
      <alignment horizontal="left" vertical="top" wrapText="1" shrinkToFit="1"/>
    </xf>
    <xf numFmtId="0" fontId="10" fillId="3" borderId="5" xfId="2" applyFont="1" applyFill="1" applyBorder="1" applyAlignment="1" applyProtection="1">
      <alignment horizontal="center" vertical="center" wrapText="1"/>
    </xf>
    <xf numFmtId="0" fontId="10" fillId="3" borderId="6" xfId="2" applyFont="1" applyFill="1" applyBorder="1" applyAlignment="1">
      <alignment horizontal="left" vertical="center" wrapText="1" shrinkToFit="1"/>
    </xf>
    <xf numFmtId="0" fontId="10" fillId="3" borderId="7" xfId="2" applyFont="1" applyFill="1" applyBorder="1" applyAlignment="1" applyProtection="1">
      <alignment horizontal="center" vertical="center" wrapText="1"/>
    </xf>
    <xf numFmtId="0" fontId="10" fillId="3" borderId="13" xfId="2" applyFont="1" applyFill="1" applyBorder="1" applyAlignment="1">
      <alignment horizontal="left" vertical="center" wrapText="1" shrinkToFit="1"/>
    </xf>
    <xf numFmtId="0" fontId="10" fillId="3" borderId="15" xfId="2" applyFont="1" applyFill="1" applyBorder="1" applyAlignment="1">
      <alignment horizontal="left" vertical="center" wrapText="1" shrinkToFit="1"/>
    </xf>
    <xf numFmtId="0" fontId="10" fillId="3" borderId="2" xfId="2" applyFont="1" applyFill="1" applyBorder="1" applyAlignment="1" applyProtection="1">
      <alignment horizontal="left" vertical="center" wrapText="1" shrinkToFit="1"/>
    </xf>
    <xf numFmtId="49" fontId="5" fillId="3" borderId="6" xfId="0" applyNumberFormat="1"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4" xfId="0" applyFont="1" applyFill="1" applyBorder="1" applyAlignment="1">
      <alignment horizontal="justify" vertical="top" wrapText="1"/>
    </xf>
    <xf numFmtId="49" fontId="5" fillId="3" borderId="9" xfId="0" applyNumberFormat="1" applyFont="1" applyFill="1" applyBorder="1" applyAlignment="1">
      <alignment horizontal="center" vertical="top" wrapText="1"/>
    </xf>
    <xf numFmtId="0" fontId="5" fillId="3" borderId="17" xfId="0" applyFont="1" applyFill="1" applyBorder="1" applyAlignment="1">
      <alignment horizontal="justify" vertical="top" wrapText="1"/>
    </xf>
    <xf numFmtId="0" fontId="4" fillId="0" borderId="6" xfId="0" applyFont="1" applyBorder="1" applyAlignment="1">
      <alignment horizontal="justify" vertical="top" wrapText="1"/>
    </xf>
    <xf numFmtId="164" fontId="4" fillId="3" borderId="6" xfId="0" applyNumberFormat="1" applyFont="1" applyFill="1" applyBorder="1" applyAlignment="1">
      <alignment horizontal="center" vertical="top" wrapText="1"/>
    </xf>
    <xf numFmtId="0" fontId="4" fillId="0" borderId="8" xfId="0" applyFont="1" applyFill="1" applyBorder="1" applyAlignment="1">
      <alignment horizontal="justify" vertical="top" wrapText="1"/>
    </xf>
    <xf numFmtId="164" fontId="12" fillId="0" borderId="6"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49" fontId="3" fillId="3" borderId="7" xfId="0" applyNumberFormat="1" applyFont="1" applyFill="1" applyBorder="1" applyAlignment="1">
      <alignment horizontal="center" vertical="top" wrapText="1"/>
    </xf>
    <xf numFmtId="0" fontId="4" fillId="0" borderId="17" xfId="0" applyFont="1" applyBorder="1" applyAlignment="1">
      <alignment horizontal="justify" vertical="top" wrapText="1"/>
    </xf>
    <xf numFmtId="0" fontId="4" fillId="0" borderId="5" xfId="0" applyFont="1" applyBorder="1" applyAlignment="1">
      <alignment vertical="top" wrapText="1"/>
    </xf>
    <xf numFmtId="49" fontId="5" fillId="0" borderId="7" xfId="0" applyNumberFormat="1" applyFont="1" applyBorder="1" applyAlignment="1">
      <alignment horizontal="center" vertical="top" wrapText="1"/>
    </xf>
    <xf numFmtId="0" fontId="0" fillId="0" borderId="0" xfId="0"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49" fontId="4" fillId="0" borderId="9" xfId="0" applyNumberFormat="1" applyFont="1" applyBorder="1" applyAlignment="1">
      <alignment horizontal="center" vertical="top" wrapText="1"/>
    </xf>
    <xf numFmtId="49" fontId="5" fillId="3" borderId="7" xfId="0" applyNumberFormat="1" applyFont="1" applyFill="1" applyBorder="1" applyAlignment="1">
      <alignment horizontal="center" vertical="top" wrapText="1"/>
    </xf>
    <xf numFmtId="0" fontId="3" fillId="0" borderId="8"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3" borderId="1" xfId="0" applyFont="1" applyFill="1" applyBorder="1" applyAlignment="1">
      <alignment horizontal="center" vertical="top" wrapText="1"/>
    </xf>
    <xf numFmtId="0" fontId="0" fillId="0" borderId="18" xfId="0" applyBorder="1"/>
    <xf numFmtId="0" fontId="5" fillId="3" borderId="8" xfId="0" applyFont="1" applyFill="1" applyBorder="1" applyAlignment="1">
      <alignment vertical="top" wrapText="1"/>
    </xf>
    <xf numFmtId="0" fontId="4" fillId="3" borderId="1" xfId="0" applyFont="1" applyFill="1" applyBorder="1" applyAlignment="1">
      <alignment horizontal="justify" vertical="top" wrapText="1"/>
    </xf>
    <xf numFmtId="0" fontId="4" fillId="3" borderId="6" xfId="0" applyFont="1" applyFill="1" applyBorder="1" applyAlignment="1">
      <alignment horizontal="center" vertical="top" wrapText="1"/>
    </xf>
    <xf numFmtId="0" fontId="4" fillId="0" borderId="1" xfId="0" applyFont="1" applyBorder="1" applyAlignment="1">
      <alignment horizontal="center" vertical="center" wrapText="1"/>
    </xf>
    <xf numFmtId="0" fontId="5" fillId="3" borderId="1" xfId="0" applyFont="1" applyFill="1" applyBorder="1" applyAlignment="1">
      <alignment horizontal="justify" vertical="top" wrapText="1"/>
    </xf>
    <xf numFmtId="0" fontId="4" fillId="3" borderId="4" xfId="0" applyFont="1" applyFill="1" applyBorder="1" applyAlignment="1">
      <alignment horizontal="justify" vertical="top" wrapText="1"/>
    </xf>
    <xf numFmtId="0" fontId="5" fillId="3" borderId="4" xfId="0" applyFont="1" applyFill="1" applyBorder="1" applyAlignment="1">
      <alignment vertical="top" wrapText="1"/>
    </xf>
    <xf numFmtId="164" fontId="4" fillId="3" borderId="4" xfId="0" applyNumberFormat="1" applyFont="1" applyFill="1" applyBorder="1" applyAlignment="1">
      <alignment horizontal="center" vertical="top" wrapText="1"/>
    </xf>
    <xf numFmtId="0" fontId="4" fillId="0" borderId="14" xfId="0" applyFont="1" applyBorder="1" applyAlignment="1">
      <alignment horizontal="justify" vertical="top" wrapText="1"/>
    </xf>
    <xf numFmtId="0" fontId="0" fillId="0" borderId="14" xfId="0" applyBorder="1"/>
    <xf numFmtId="0" fontId="5" fillId="3" borderId="6" xfId="0" applyFont="1" applyFill="1" applyBorder="1" applyAlignment="1">
      <alignment horizontal="justify" vertical="top" wrapText="1"/>
    </xf>
    <xf numFmtId="0" fontId="4" fillId="3" borderId="2" xfId="0" applyFont="1" applyFill="1" applyBorder="1" applyAlignment="1">
      <alignment horizontal="center" vertical="top" wrapText="1"/>
    </xf>
    <xf numFmtId="164" fontId="4" fillId="3" borderId="2" xfId="0" applyNumberFormat="1"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wrapText="1"/>
    </xf>
    <xf numFmtId="0" fontId="5" fillId="3" borderId="2" xfId="0" applyFont="1" applyFill="1" applyBorder="1" applyAlignment="1">
      <alignment vertical="top" wrapText="1"/>
    </xf>
    <xf numFmtId="164" fontId="5" fillId="3"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4" fillId="0" borderId="13" xfId="0" applyFont="1" applyBorder="1" applyAlignment="1">
      <alignment horizontal="justify" vertical="top" wrapText="1"/>
    </xf>
    <xf numFmtId="0" fontId="3" fillId="0" borderId="28" xfId="0" applyFont="1" applyBorder="1" applyAlignment="1">
      <alignment horizontal="center" vertical="top" wrapText="1"/>
    </xf>
    <xf numFmtId="0" fontId="3" fillId="0" borderId="18" xfId="0" applyFont="1" applyBorder="1" applyAlignment="1">
      <alignment horizontal="center" vertical="top" wrapText="1"/>
    </xf>
    <xf numFmtId="0" fontId="5" fillId="3" borderId="8" xfId="0" applyFont="1" applyFill="1" applyBorder="1" applyAlignment="1">
      <alignment horizontal="justify"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3" borderId="5" xfId="0" applyFont="1" applyFill="1" applyBorder="1" applyAlignment="1">
      <alignment horizontal="justify" vertical="top" wrapText="1"/>
    </xf>
    <xf numFmtId="49" fontId="4" fillId="3" borderId="5"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49" fontId="4" fillId="0" borderId="5"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0" fontId="5" fillId="3" borderId="25" xfId="0" applyFont="1" applyFill="1" applyBorder="1" applyAlignment="1">
      <alignment horizontal="justify" vertical="top" wrapText="1"/>
    </xf>
    <xf numFmtId="0" fontId="5" fillId="3" borderId="8" xfId="0" applyFont="1" applyFill="1" applyBorder="1" applyAlignment="1">
      <alignment horizontal="justify" vertical="top" wrapText="1"/>
    </xf>
    <xf numFmtId="0" fontId="5" fillId="3" borderId="7" xfId="0" applyFont="1" applyFill="1" applyBorder="1" applyAlignment="1">
      <alignment horizontal="justify" vertical="top" wrapText="1"/>
    </xf>
    <xf numFmtId="0" fontId="4" fillId="3" borderId="5" xfId="0" applyFont="1" applyFill="1" applyBorder="1" applyAlignment="1">
      <alignment horizontal="justify" vertical="top" wrapText="1"/>
    </xf>
    <xf numFmtId="0" fontId="4" fillId="3" borderId="7" xfId="0" applyFont="1" applyFill="1" applyBorder="1" applyAlignment="1">
      <alignment horizontal="justify" vertical="top" wrapText="1"/>
    </xf>
    <xf numFmtId="0" fontId="4" fillId="0" borderId="5" xfId="0" applyFont="1" applyBorder="1" applyAlignment="1">
      <alignment horizontal="justify" vertical="top" wrapText="1"/>
    </xf>
    <xf numFmtId="0" fontId="4" fillId="0" borderId="7" xfId="0" applyFont="1" applyBorder="1" applyAlignment="1">
      <alignment horizontal="justify" vertical="top" wrapText="1"/>
    </xf>
    <xf numFmtId="0" fontId="4" fillId="0" borderId="1" xfId="0" applyFont="1" applyBorder="1" applyAlignment="1">
      <alignment horizontal="center" vertical="center" wrapText="1"/>
    </xf>
    <xf numFmtId="49" fontId="4" fillId="0" borderId="5" xfId="0" applyNumberFormat="1" applyFont="1" applyBorder="1" applyAlignment="1">
      <alignment vertical="top" wrapText="1"/>
    </xf>
    <xf numFmtId="49" fontId="4" fillId="0" borderId="7" xfId="0" applyNumberFormat="1" applyFont="1" applyBorder="1" applyAlignment="1">
      <alignment vertical="top" wrapText="1"/>
    </xf>
    <xf numFmtId="0" fontId="6" fillId="3" borderId="2" xfId="0" applyFont="1" applyFill="1" applyBorder="1" applyAlignment="1">
      <alignment horizontal="center" vertical="top" wrapText="1"/>
    </xf>
    <xf numFmtId="0" fontId="6" fillId="3" borderId="4" xfId="0" applyFont="1" applyFill="1" applyBorder="1" applyAlignment="1">
      <alignment horizontal="center" vertical="top" wrapText="1"/>
    </xf>
    <xf numFmtId="0" fontId="10" fillId="3" borderId="8" xfId="2" applyFont="1" applyFill="1" applyBorder="1" applyAlignment="1" applyProtection="1">
      <alignment horizontal="center" vertical="center" wrapText="1"/>
    </xf>
    <xf numFmtId="0" fontId="10" fillId="3" borderId="17" xfId="2"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5" fillId="3" borderId="17" xfId="0" applyFont="1" applyFill="1" applyBorder="1" applyAlignment="1">
      <alignment horizontal="justify" vertical="top" wrapText="1"/>
    </xf>
    <xf numFmtId="164" fontId="5" fillId="3" borderId="18" xfId="0" applyNumberFormat="1" applyFont="1" applyFill="1" applyBorder="1" applyAlignment="1">
      <alignment horizontal="center" vertical="top" wrapText="1"/>
    </xf>
    <xf numFmtId="49" fontId="4" fillId="0" borderId="12" xfId="0" applyNumberFormat="1" applyFont="1" applyBorder="1" applyAlignment="1">
      <alignment horizontal="center" vertical="top" wrapText="1"/>
    </xf>
    <xf numFmtId="0" fontId="4" fillId="0" borderId="1" xfId="0" applyFont="1" applyBorder="1" applyAlignment="1">
      <alignment horizontal="justify" vertical="top" wrapText="1"/>
    </xf>
    <xf numFmtId="49" fontId="4" fillId="3" borderId="9" xfId="0" applyNumberFormat="1" applyFont="1" applyFill="1" applyBorder="1" applyAlignment="1">
      <alignment horizontal="center" vertical="top" wrapText="1"/>
    </xf>
    <xf numFmtId="0" fontId="4" fillId="3" borderId="5" xfId="0" applyFont="1" applyFill="1" applyBorder="1" applyAlignment="1">
      <alignment horizontal="left" vertical="top" wrapText="1" indent="2"/>
    </xf>
    <xf numFmtId="0" fontId="4" fillId="3" borderId="7" xfId="0" applyFont="1" applyFill="1" applyBorder="1" applyAlignment="1">
      <alignment horizontal="left" vertical="top" wrapText="1" indent="2"/>
    </xf>
    <xf numFmtId="0" fontId="3" fillId="0" borderId="2" xfId="0" applyFont="1" applyBorder="1" applyAlignment="1">
      <alignment horizontal="center" vertical="center" wrapText="1"/>
    </xf>
    <xf numFmtId="0" fontId="4" fillId="3" borderId="6" xfId="0" applyFont="1" applyFill="1" applyBorder="1" applyAlignment="1">
      <alignment horizontal="justify" vertical="top" wrapText="1"/>
    </xf>
    <xf numFmtId="0" fontId="4" fillId="0" borderId="1" xfId="0" applyFont="1" applyBorder="1" applyAlignment="1">
      <alignment horizontal="center" vertical="center" wrapText="1"/>
    </xf>
    <xf numFmtId="0" fontId="4" fillId="0" borderId="6" xfId="0" applyFont="1" applyBorder="1" applyAlignment="1">
      <alignment horizontal="justify" vertical="top" wrapText="1"/>
    </xf>
    <xf numFmtId="0" fontId="6" fillId="3" borderId="18" xfId="0" applyFont="1" applyFill="1" applyBorder="1" applyAlignment="1">
      <alignment horizontal="center" vertical="center" wrapText="1"/>
    </xf>
    <xf numFmtId="49" fontId="4" fillId="3" borderId="5" xfId="0" applyNumberFormat="1" applyFont="1" applyFill="1" applyBorder="1" applyAlignment="1">
      <alignment vertical="top" wrapText="1"/>
    </xf>
    <xf numFmtId="49" fontId="4" fillId="3" borderId="9" xfId="0" applyNumberFormat="1" applyFont="1" applyFill="1" applyBorder="1" applyAlignment="1">
      <alignment vertical="top" wrapText="1"/>
    </xf>
    <xf numFmtId="49" fontId="4" fillId="3" borderId="7" xfId="0" applyNumberFormat="1" applyFont="1" applyFill="1" applyBorder="1" applyAlignment="1">
      <alignment vertical="top" wrapText="1"/>
    </xf>
    <xf numFmtId="0" fontId="10" fillId="3" borderId="10" xfId="2" applyFont="1" applyFill="1" applyBorder="1" applyAlignment="1" applyProtection="1">
      <alignment horizontal="center" vertical="center" wrapText="1"/>
    </xf>
    <xf numFmtId="0" fontId="4" fillId="0" borderId="23" xfId="0" applyFont="1" applyBorder="1" applyAlignment="1">
      <alignment horizontal="justify" vertical="top" wrapText="1"/>
    </xf>
    <xf numFmtId="0" fontId="4" fillId="0" borderId="24" xfId="0" applyFont="1" applyBorder="1" applyAlignment="1">
      <alignment horizontal="justify" vertical="top" wrapText="1"/>
    </xf>
    <xf numFmtId="49" fontId="4" fillId="0" borderId="22" xfId="0" applyNumberFormat="1" applyFont="1" applyBorder="1" applyAlignment="1">
      <alignment horizontal="center" vertical="top" wrapText="1"/>
    </xf>
    <xf numFmtId="0" fontId="4" fillId="0" borderId="9" xfId="0" applyFont="1" applyBorder="1" applyAlignment="1">
      <alignment horizontal="justify" vertical="top" wrapText="1"/>
    </xf>
    <xf numFmtId="0" fontId="6" fillId="3" borderId="6" xfId="0" applyFont="1" applyFill="1" applyBorder="1" applyAlignment="1">
      <alignment horizontal="center" vertical="top" wrapText="1"/>
    </xf>
    <xf numFmtId="0" fontId="5" fillId="3" borderId="1" xfId="0" applyFont="1" applyFill="1" applyBorder="1" applyAlignment="1">
      <alignment horizontal="center" vertical="top" wrapText="1"/>
    </xf>
    <xf numFmtId="0" fontId="4" fillId="0" borderId="7" xfId="0" applyFont="1" applyBorder="1" applyAlignment="1">
      <alignment vertical="top"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vertical="top" wrapText="1"/>
    </xf>
    <xf numFmtId="0" fontId="0" fillId="0" borderId="38" xfId="0" applyBorder="1"/>
    <xf numFmtId="0" fontId="5" fillId="0" borderId="6" xfId="0" applyFont="1" applyBorder="1" applyAlignment="1">
      <alignment horizontal="justify" vertical="top" wrapText="1"/>
    </xf>
    <xf numFmtId="0" fontId="16" fillId="0" borderId="0" xfId="0" applyFont="1" applyAlignment="1">
      <alignment wrapText="1"/>
    </xf>
    <xf numFmtId="0" fontId="1" fillId="0" borderId="0" xfId="0" applyFont="1" applyBorder="1" applyAlignment="1">
      <alignment horizontal="center" wrapText="1"/>
    </xf>
    <xf numFmtId="0" fontId="4" fillId="3" borderId="7" xfId="0" applyFont="1" applyFill="1" applyBorder="1" applyAlignment="1">
      <alignment vertical="center" wrapText="1"/>
    </xf>
    <xf numFmtId="49" fontId="5" fillId="3" borderId="5" xfId="0" applyNumberFormat="1" applyFont="1" applyFill="1" applyBorder="1" applyAlignment="1">
      <alignment vertical="top" wrapText="1"/>
    </xf>
    <xf numFmtId="49" fontId="5" fillId="3" borderId="9" xfId="0" applyNumberFormat="1" applyFont="1" applyFill="1" applyBorder="1" applyAlignment="1">
      <alignment vertical="top" wrapText="1"/>
    </xf>
    <xf numFmtId="0" fontId="5" fillId="3" borderId="9" xfId="0" applyFont="1" applyFill="1" applyBorder="1" applyAlignment="1">
      <alignment vertical="center" wrapText="1"/>
    </xf>
    <xf numFmtId="0" fontId="0" fillId="0" borderId="7" xfId="0" applyBorder="1" applyAlignment="1"/>
    <xf numFmtId="0" fontId="0" fillId="0" borderId="9" xfId="0" applyBorder="1"/>
    <xf numFmtId="0" fontId="4" fillId="0" borderId="31" xfId="0" applyFont="1" applyBorder="1" applyAlignment="1">
      <alignment horizontal="justify" vertical="top" wrapText="1"/>
    </xf>
    <xf numFmtId="0" fontId="4" fillId="0" borderId="39" xfId="0" applyFont="1" applyBorder="1" applyAlignment="1">
      <alignment horizontal="justify" vertical="top" wrapText="1"/>
    </xf>
    <xf numFmtId="0" fontId="4" fillId="0" borderId="32" xfId="0" applyFont="1" applyBorder="1" applyAlignment="1">
      <alignment horizontal="justify" vertical="top" wrapText="1"/>
    </xf>
    <xf numFmtId="0" fontId="3" fillId="0" borderId="38" xfId="0" applyFont="1" applyBorder="1" applyAlignment="1">
      <alignment horizontal="center" vertical="center" wrapText="1"/>
    </xf>
    <xf numFmtId="164" fontId="4" fillId="0" borderId="38" xfId="0" applyNumberFormat="1" applyFont="1" applyBorder="1" applyAlignment="1">
      <alignment horizontal="center" vertical="top" wrapText="1"/>
    </xf>
    <xf numFmtId="164" fontId="4" fillId="3" borderId="38"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wrapText="1"/>
    </xf>
    <xf numFmtId="49" fontId="4" fillId="0" borderId="6" xfId="0" applyNumberFormat="1" applyFont="1" applyBorder="1" applyAlignment="1">
      <alignment horizontal="center" vertical="top" wrapText="1"/>
    </xf>
    <xf numFmtId="164" fontId="4" fillId="0" borderId="2" xfId="0" applyNumberFormat="1" applyFont="1" applyFill="1" applyBorder="1" applyAlignment="1">
      <alignment horizontal="center" vertical="top" wrapText="1"/>
    </xf>
    <xf numFmtId="164" fontId="12" fillId="0" borderId="2" xfId="0" applyNumberFormat="1" applyFont="1" applyFill="1" applyBorder="1" applyAlignment="1">
      <alignment horizontal="center" vertical="top" wrapText="1"/>
    </xf>
    <xf numFmtId="49" fontId="5" fillId="0" borderId="6"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center" wrapText="1"/>
    </xf>
    <xf numFmtId="0" fontId="1"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0" borderId="5" xfId="0" applyFont="1" applyBorder="1" applyAlignment="1">
      <alignment horizontal="center" wrapText="1"/>
    </xf>
    <xf numFmtId="0" fontId="0" fillId="0" borderId="7" xfId="0" applyBorder="1" applyAlignment="1">
      <alignment horizontal="center" wrapText="1"/>
    </xf>
    <xf numFmtId="49" fontId="4" fillId="3" borderId="5"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6" xfId="0" applyFont="1" applyFill="1" applyBorder="1" applyAlignment="1">
      <alignment horizontal="justify" vertical="top" wrapText="1"/>
    </xf>
    <xf numFmtId="0" fontId="0" fillId="0" borderId="6" xfId="0" applyBorder="1" applyAlignment="1">
      <alignment horizontal="justify"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wrapText="1"/>
    </xf>
    <xf numFmtId="0" fontId="5" fillId="0" borderId="5"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0" borderId="5" xfId="0" applyFont="1" applyBorder="1" applyAlignment="1">
      <alignment horizontal="justify" vertical="top" wrapText="1"/>
    </xf>
    <xf numFmtId="0" fontId="0" fillId="0" borderId="7" xfId="0" applyBorder="1" applyAlignment="1">
      <alignment horizontal="justify" vertical="top" wrapText="1"/>
    </xf>
    <xf numFmtId="0" fontId="5" fillId="3" borderId="5" xfId="0" applyFont="1" applyFill="1" applyBorder="1" applyAlignment="1">
      <alignment horizontal="justify" vertical="top" wrapText="1"/>
    </xf>
    <xf numFmtId="49" fontId="4" fillId="0" borderId="5"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0" fontId="5" fillId="0" borderId="7" xfId="0" applyFont="1" applyBorder="1" applyAlignment="1">
      <alignment horizontal="justify" vertical="top" wrapText="1"/>
    </xf>
    <xf numFmtId="0" fontId="5" fillId="0" borderId="9" xfId="0" applyFont="1" applyBorder="1" applyAlignment="1">
      <alignment horizontal="justify"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 fillId="3" borderId="3"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1" fillId="3" borderId="3" xfId="0" applyFont="1" applyFill="1" applyBorder="1" applyAlignment="1">
      <alignment horizontal="center" wrapText="1"/>
    </xf>
    <xf numFmtId="49" fontId="5" fillId="3" borderId="5" xfId="0" applyNumberFormat="1" applyFont="1" applyFill="1" applyBorder="1" applyAlignment="1">
      <alignment horizontal="center" vertical="top" wrapText="1"/>
    </xf>
    <xf numFmtId="49" fontId="5" fillId="3" borderId="9" xfId="0" applyNumberFormat="1" applyFont="1" applyFill="1" applyBorder="1" applyAlignment="1">
      <alignment horizontal="center" vertical="top" wrapText="1"/>
    </xf>
    <xf numFmtId="49" fontId="5" fillId="3" borderId="7" xfId="0" applyNumberFormat="1" applyFont="1" applyFill="1" applyBorder="1" applyAlignment="1">
      <alignment horizontal="center" vertical="top" wrapText="1"/>
    </xf>
    <xf numFmtId="0" fontId="5" fillId="3" borderId="7" xfId="0" applyFont="1" applyFill="1" applyBorder="1" applyAlignment="1">
      <alignment horizontal="justify" vertical="top" wrapText="1"/>
    </xf>
    <xf numFmtId="0" fontId="0" fillId="0" borderId="5" xfId="0" applyBorder="1"/>
    <xf numFmtId="0" fontId="0" fillId="0" borderId="7" xfId="0" applyBorder="1"/>
    <xf numFmtId="0" fontId="4" fillId="0" borderId="5" xfId="0" applyFont="1" applyBorder="1" applyAlignment="1">
      <alignment horizontal="justify" vertical="top" wrapText="1"/>
    </xf>
    <xf numFmtId="0" fontId="4" fillId="0" borderId="7" xfId="0" applyFont="1" applyBorder="1" applyAlignment="1">
      <alignment horizontal="justify" vertical="top" wrapText="1"/>
    </xf>
    <xf numFmtId="49" fontId="4" fillId="0" borderId="5" xfId="0" applyNumberFormat="1" applyFont="1" applyBorder="1" applyAlignment="1">
      <alignment vertical="top" wrapText="1"/>
    </xf>
    <xf numFmtId="49" fontId="4" fillId="0" borderId="9" xfId="0" applyNumberFormat="1" applyFont="1" applyBorder="1" applyAlignment="1">
      <alignment vertical="top" wrapText="1"/>
    </xf>
    <xf numFmtId="49" fontId="4" fillId="0" borderId="7" xfId="0" applyNumberFormat="1" applyFont="1" applyBorder="1" applyAlignment="1">
      <alignment vertical="top" wrapText="1"/>
    </xf>
    <xf numFmtId="0" fontId="1" fillId="0" borderId="3" xfId="0" applyFont="1" applyBorder="1" applyAlignment="1">
      <alignment horizont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21" xfId="0" applyFont="1" applyBorder="1" applyAlignment="1">
      <alignment horizontal="justify" vertical="top" wrapText="1"/>
    </xf>
    <xf numFmtId="0" fontId="4" fillId="0" borderId="22" xfId="0" applyFont="1" applyBorder="1" applyAlignment="1">
      <alignment horizontal="justify" vertical="top"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8" xfId="0" applyFont="1" applyBorder="1" applyAlignment="1">
      <alignment horizontal="justify" vertical="top" wrapText="1"/>
    </xf>
    <xf numFmtId="0" fontId="5" fillId="3" borderId="26" xfId="0" applyFont="1" applyFill="1" applyBorder="1" applyAlignment="1">
      <alignment horizontal="justify" vertical="top" wrapText="1"/>
    </xf>
    <xf numFmtId="0" fontId="5" fillId="3" borderId="27" xfId="0" applyFont="1" applyFill="1" applyBorder="1" applyAlignment="1">
      <alignment horizontal="justify" vertical="top" wrapText="1"/>
    </xf>
    <xf numFmtId="49" fontId="5" fillId="0" borderId="21" xfId="0" applyNumberFormat="1" applyFont="1" applyBorder="1" applyAlignment="1">
      <alignment horizontal="center" vertical="top" wrapText="1"/>
    </xf>
    <xf numFmtId="49" fontId="5" fillId="0" borderId="12"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5" fillId="0" borderId="23" xfId="0" applyFont="1" applyBorder="1" applyAlignment="1">
      <alignment horizontal="justify" vertical="top" wrapText="1"/>
    </xf>
    <xf numFmtId="0" fontId="5" fillId="0" borderId="24" xfId="0" applyFont="1" applyBorder="1" applyAlignment="1">
      <alignment horizontal="justify" vertical="top" wrapText="1"/>
    </xf>
    <xf numFmtId="0" fontId="5" fillId="3" borderId="29" xfId="0" applyFont="1" applyFill="1" applyBorder="1" applyAlignment="1">
      <alignment horizontal="justify" vertical="top" wrapText="1"/>
    </xf>
    <xf numFmtId="0" fontId="5" fillId="3" borderId="30" xfId="0" applyFont="1" applyFill="1" applyBorder="1" applyAlignment="1">
      <alignment horizontal="justify" vertical="top" wrapText="1"/>
    </xf>
    <xf numFmtId="0" fontId="8" fillId="0" borderId="18" xfId="1" applyFont="1" applyBorder="1" applyAlignment="1" applyProtection="1">
      <alignment horizontal="justify" vertical="top" wrapText="1"/>
    </xf>
    <xf numFmtId="49" fontId="4" fillId="0" borderId="21" xfId="0" applyNumberFormat="1" applyFont="1" applyBorder="1" applyAlignment="1">
      <alignment horizontal="center" vertical="top"/>
    </xf>
    <xf numFmtId="49" fontId="4" fillId="0" borderId="12" xfId="0" applyNumberFormat="1" applyFont="1" applyBorder="1" applyAlignment="1">
      <alignment horizontal="center" vertical="top"/>
    </xf>
    <xf numFmtId="49" fontId="4" fillId="0" borderId="22" xfId="0" applyNumberFormat="1" applyFont="1" applyBorder="1" applyAlignment="1">
      <alignment horizontal="center" vertical="top"/>
    </xf>
    <xf numFmtId="0" fontId="5" fillId="0" borderId="19" xfId="0" applyFont="1" applyBorder="1" applyAlignment="1">
      <alignment horizontal="justify" vertical="top" wrapText="1"/>
    </xf>
    <xf numFmtId="0" fontId="5" fillId="0" borderId="1" xfId="0" applyFont="1" applyBorder="1" applyAlignment="1">
      <alignment horizontal="justify" vertical="top" wrapText="1"/>
    </xf>
    <xf numFmtId="0" fontId="5" fillId="3" borderId="25" xfId="0" applyFont="1" applyFill="1" applyBorder="1" applyAlignment="1">
      <alignment horizontal="justify" vertical="top" wrapText="1"/>
    </xf>
    <xf numFmtId="0" fontId="5" fillId="3" borderId="8" xfId="0" applyFont="1" applyFill="1" applyBorder="1" applyAlignment="1">
      <alignment horizontal="justify" vertical="top"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0" fillId="0" borderId="0" xfId="0" applyAlignment="1">
      <alignment horizontal="center"/>
    </xf>
    <xf numFmtId="0" fontId="4" fillId="0" borderId="6" xfId="0" applyFont="1" applyBorder="1" applyAlignment="1">
      <alignment horizontal="justify" vertical="top" wrapText="1"/>
    </xf>
    <xf numFmtId="0" fontId="4" fillId="0" borderId="2" xfId="0" applyFont="1" applyBorder="1" applyAlignment="1">
      <alignment horizontal="center" vertical="top" wrapText="1"/>
    </xf>
    <xf numFmtId="0" fontId="3" fillId="0" borderId="14" xfId="0" applyFont="1" applyBorder="1" applyAlignment="1">
      <alignment horizontal="center" wrapText="1"/>
    </xf>
    <xf numFmtId="0" fontId="0" fillId="0" borderId="14" xfId="0" applyBorder="1" applyAlignment="1">
      <alignment horizontal="center" wrapText="1"/>
    </xf>
    <xf numFmtId="0" fontId="15" fillId="0" borderId="0" xfId="0" applyNumberFormat="1" applyFont="1" applyAlignment="1">
      <alignment wrapText="1"/>
    </xf>
    <xf numFmtId="0" fontId="15" fillId="0" borderId="1" xfId="0" applyNumberFormat="1" applyFont="1" applyBorder="1" applyAlignment="1">
      <alignment wrapText="1"/>
    </xf>
    <xf numFmtId="0" fontId="5" fillId="3" borderId="6" xfId="0" applyFont="1" applyFill="1" applyBorder="1" applyAlignment="1">
      <alignment horizontal="justify" vertical="top" wrapText="1"/>
    </xf>
    <xf numFmtId="0" fontId="5" fillId="0" borderId="0" xfId="0" applyFont="1" applyBorder="1" applyAlignment="1">
      <alignment horizontal="justify"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0" fillId="0" borderId="18" xfId="0" applyBorder="1" applyAlignment="1">
      <alignment horizontal="center"/>
    </xf>
    <xf numFmtId="0" fontId="4" fillId="3" borderId="5" xfId="0" applyFont="1" applyFill="1" applyBorder="1" applyAlignment="1">
      <alignment horizontal="justify" vertical="top" wrapText="1"/>
    </xf>
    <xf numFmtId="0" fontId="4" fillId="3" borderId="7" xfId="0" applyFont="1" applyFill="1" applyBorder="1" applyAlignment="1">
      <alignment horizontal="justify" vertical="top" wrapText="1"/>
    </xf>
    <xf numFmtId="0" fontId="4" fillId="3" borderId="21" xfId="0" applyFont="1" applyFill="1" applyBorder="1" applyAlignment="1">
      <alignment horizontal="center" vertical="top" wrapText="1"/>
    </xf>
    <xf numFmtId="0" fontId="4" fillId="3" borderId="22" xfId="0" applyFont="1" applyFill="1" applyBorder="1" applyAlignment="1">
      <alignment horizontal="center" vertical="top" wrapText="1"/>
    </xf>
    <xf numFmtId="0" fontId="4" fillId="0" borderId="19" xfId="0" applyFont="1" applyBorder="1" applyAlignment="1">
      <alignment horizontal="justify" vertical="top" wrapText="1"/>
    </xf>
    <xf numFmtId="0" fontId="4" fillId="0" borderId="0" xfId="0" applyFont="1" applyBorder="1" applyAlignment="1">
      <alignment horizontal="justify" vertical="top" wrapText="1"/>
    </xf>
    <xf numFmtId="0" fontId="0" fillId="0" borderId="6" xfId="0" applyBorder="1" applyAlignment="1"/>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9" xfId="0" applyFont="1" applyBorder="1" applyAlignment="1">
      <alignment horizontal="center" vertical="top" wrapText="1"/>
    </xf>
    <xf numFmtId="0" fontId="4" fillId="0" borderId="18" xfId="0" applyFont="1" applyBorder="1" applyAlignment="1">
      <alignment horizontal="justify" vertical="top" wrapText="1"/>
    </xf>
    <xf numFmtId="0" fontId="4" fillId="3" borderId="18" xfId="0" applyFont="1" applyFill="1" applyBorder="1" applyAlignment="1">
      <alignment horizontal="justify" vertical="top"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8" xfId="0" applyFont="1" applyFill="1" applyBorder="1" applyAlignment="1">
      <alignment horizontal="justify" vertical="top" wrapText="1"/>
    </xf>
    <xf numFmtId="0" fontId="5" fillId="0" borderId="20" xfId="0" applyFont="1" applyBorder="1" applyAlignment="1">
      <alignment horizontal="justify" vertical="top" wrapText="1"/>
    </xf>
    <xf numFmtId="0" fontId="8" fillId="0" borderId="19" xfId="1" applyFont="1" applyBorder="1" applyAlignment="1" applyProtection="1">
      <alignment horizontal="justify" vertical="top" wrapText="1"/>
    </xf>
    <xf numFmtId="0" fontId="8" fillId="0" borderId="1" xfId="1" applyFont="1" applyBorder="1" applyAlignment="1" applyProtection="1">
      <alignment horizontal="justify" vertical="top" wrapText="1"/>
    </xf>
    <xf numFmtId="0" fontId="4" fillId="0" borderId="33" xfId="0" applyFont="1" applyBorder="1" applyAlignment="1">
      <alignment horizontal="justify" vertical="top" wrapText="1"/>
    </xf>
    <xf numFmtId="0" fontId="4" fillId="0" borderId="35" xfId="0" applyFont="1" applyBorder="1" applyAlignment="1">
      <alignment horizontal="justify" vertical="top" wrapText="1"/>
    </xf>
    <xf numFmtId="0" fontId="5" fillId="3" borderId="21" xfId="0" applyFont="1" applyFill="1" applyBorder="1" applyAlignment="1">
      <alignment horizontal="justify" vertical="top" wrapText="1"/>
    </xf>
    <xf numFmtId="0" fontId="5" fillId="3" borderId="22" xfId="0" applyFont="1" applyFill="1" applyBorder="1" applyAlignment="1">
      <alignment horizontal="justify" vertical="top" wrapText="1"/>
    </xf>
    <xf numFmtId="0" fontId="5" fillId="3" borderId="23" xfId="0" applyFont="1" applyFill="1" applyBorder="1" applyAlignment="1">
      <alignment horizontal="justify" vertical="top" wrapText="1"/>
    </xf>
    <xf numFmtId="0" fontId="5" fillId="3" borderId="24" xfId="0" applyFont="1" applyFill="1" applyBorder="1" applyAlignment="1">
      <alignment horizontal="justify" vertical="top" wrapText="1"/>
    </xf>
    <xf numFmtId="0" fontId="5" fillId="3" borderId="9" xfId="0" applyFont="1" applyFill="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left" vertical="top" wrapText="1" indent="2"/>
    </xf>
    <xf numFmtId="0" fontId="4" fillId="0" borderId="7" xfId="0" applyFont="1" applyBorder="1" applyAlignment="1">
      <alignment horizontal="left" vertical="top" wrapText="1" indent="2"/>
    </xf>
    <xf numFmtId="0" fontId="4" fillId="0" borderId="5" xfId="0" applyFont="1" applyBorder="1" applyAlignment="1">
      <alignment horizontal="left" vertical="top" wrapText="1" indent="4"/>
    </xf>
    <xf numFmtId="0" fontId="4" fillId="0" borderId="7" xfId="0" applyFont="1" applyBorder="1" applyAlignment="1">
      <alignment horizontal="left" vertical="top" wrapText="1" indent="4"/>
    </xf>
    <xf numFmtId="49" fontId="4" fillId="0" borderId="5"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0" fontId="5" fillId="3" borderId="36" xfId="0" applyFont="1" applyFill="1" applyBorder="1" applyAlignment="1">
      <alignment horizontal="justify" vertical="top" wrapText="1"/>
    </xf>
    <xf numFmtId="0" fontId="5" fillId="3" borderId="37" xfId="0" applyFont="1" applyFill="1" applyBorder="1" applyAlignment="1">
      <alignment horizontal="justify" vertical="top" wrapText="1"/>
    </xf>
    <xf numFmtId="49" fontId="4" fillId="3" borderId="9" xfId="0" applyNumberFormat="1" applyFont="1" applyFill="1" applyBorder="1" applyAlignment="1">
      <alignment horizontal="center" vertical="top" wrapText="1"/>
    </xf>
    <xf numFmtId="0" fontId="4" fillId="3" borderId="5" xfId="0" applyFont="1" applyFill="1" applyBorder="1" applyAlignment="1">
      <alignment horizontal="left" vertical="top" wrapText="1" indent="2"/>
    </xf>
    <xf numFmtId="0" fontId="4" fillId="3" borderId="7" xfId="0" applyFont="1" applyFill="1" applyBorder="1" applyAlignment="1">
      <alignment horizontal="left" vertical="top" wrapText="1" indent="2"/>
    </xf>
    <xf numFmtId="0" fontId="4" fillId="0" borderId="16" xfId="0" applyFont="1" applyBorder="1" applyAlignment="1">
      <alignment horizontal="justify" vertical="top" wrapText="1"/>
    </xf>
    <xf numFmtId="49" fontId="4" fillId="0" borderId="21"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49" fontId="4" fillId="3" borderId="5" xfId="0" applyNumberFormat="1" applyFont="1" applyFill="1" applyBorder="1" applyAlignment="1">
      <alignment vertical="top" wrapText="1"/>
    </xf>
    <xf numFmtId="49" fontId="4" fillId="3" borderId="9" xfId="0" applyNumberFormat="1" applyFont="1" applyFill="1" applyBorder="1" applyAlignment="1">
      <alignment vertical="top" wrapText="1"/>
    </xf>
    <xf numFmtId="49" fontId="4" fillId="3" borderId="7" xfId="0" applyNumberFormat="1" applyFont="1" applyFill="1" applyBorder="1" applyAlignment="1">
      <alignment vertical="top" wrapText="1"/>
    </xf>
    <xf numFmtId="0" fontId="10" fillId="3" borderId="16" xfId="2" applyFont="1" applyFill="1" applyBorder="1" applyAlignment="1" applyProtection="1">
      <alignment horizontal="left" vertical="center" wrapText="1" shrinkToFit="1"/>
    </xf>
    <xf numFmtId="0" fontId="10" fillId="3" borderId="11" xfId="2" applyFont="1" applyFill="1" applyBorder="1" applyAlignment="1" applyProtection="1">
      <alignment horizontal="left" vertical="center" wrapText="1" shrinkToFit="1"/>
    </xf>
    <xf numFmtId="0" fontId="10" fillId="3" borderId="15" xfId="2" applyFont="1" applyFill="1" applyBorder="1" applyAlignment="1" applyProtection="1">
      <alignment horizontal="center" vertical="center" wrapText="1"/>
    </xf>
    <xf numFmtId="0" fontId="10" fillId="3" borderId="10" xfId="2" applyFont="1" applyFill="1" applyBorder="1" applyAlignment="1" applyProtection="1">
      <alignment horizontal="center" vertical="center" wrapText="1"/>
    </xf>
    <xf numFmtId="0" fontId="10" fillId="3" borderId="7" xfId="2" applyFont="1" applyFill="1" applyBorder="1" applyAlignment="1" applyProtection="1">
      <alignment horizontal="left" vertical="center" wrapText="1" shrinkToFit="1"/>
    </xf>
    <xf numFmtId="0" fontId="10" fillId="3" borderId="22" xfId="2" applyFont="1" applyFill="1" applyBorder="1" applyAlignment="1" applyProtection="1">
      <alignment horizontal="center" vertical="center" wrapText="1"/>
    </xf>
    <xf numFmtId="49" fontId="5" fillId="3" borderId="21" xfId="0" applyNumberFormat="1" applyFont="1" applyFill="1" applyBorder="1" applyAlignment="1">
      <alignment horizontal="center" vertical="top" wrapText="1"/>
    </xf>
    <xf numFmtId="49" fontId="5" fillId="3" borderId="22" xfId="0" applyNumberFormat="1" applyFont="1" applyFill="1" applyBorder="1" applyAlignment="1">
      <alignment horizontal="center" vertical="top" wrapText="1"/>
    </xf>
    <xf numFmtId="0" fontId="10" fillId="3" borderId="23" xfId="2" applyFont="1" applyFill="1" applyBorder="1" applyAlignment="1" applyProtection="1">
      <alignment horizontal="left" vertical="center" wrapText="1" shrinkToFit="1"/>
    </xf>
    <xf numFmtId="0" fontId="10" fillId="3" borderId="24" xfId="2" applyFont="1" applyFill="1" applyBorder="1" applyAlignment="1" applyProtection="1">
      <alignment horizontal="left" vertical="center" wrapText="1" shrinkToFit="1"/>
    </xf>
    <xf numFmtId="0" fontId="10" fillId="3" borderId="26" xfId="2" applyFont="1" applyFill="1" applyBorder="1" applyAlignment="1" applyProtection="1">
      <alignment horizontal="center" vertical="center" wrapText="1"/>
    </xf>
    <xf numFmtId="0" fontId="10" fillId="3" borderId="27" xfId="2" applyFont="1" applyFill="1" applyBorder="1" applyAlignment="1" applyProtection="1">
      <alignment horizontal="center" vertical="center" wrapText="1"/>
    </xf>
    <xf numFmtId="0" fontId="6" fillId="3" borderId="21"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4" xfId="0" applyFont="1" applyFill="1" applyBorder="1" applyAlignment="1">
      <alignment horizontal="center" vertical="top" wrapText="1"/>
    </xf>
    <xf numFmtId="0" fontId="10" fillId="3" borderId="5" xfId="2" applyFont="1" applyFill="1" applyBorder="1" applyAlignment="1" applyProtection="1">
      <alignment horizontal="left" vertical="center" wrapText="1" shrinkToFit="1"/>
    </xf>
    <xf numFmtId="0" fontId="10" fillId="3" borderId="5" xfId="2" applyFont="1" applyFill="1" applyBorder="1" applyAlignment="1" applyProtection="1">
      <alignment horizontal="center" vertical="center" wrapText="1"/>
    </xf>
    <xf numFmtId="0" fontId="10" fillId="3" borderId="7" xfId="2" applyFont="1" applyFill="1" applyBorder="1" applyAlignment="1" applyProtection="1">
      <alignment horizontal="center" vertical="center" wrapText="1"/>
    </xf>
    <xf numFmtId="0" fontId="10" fillId="3" borderId="21" xfId="2" applyFont="1" applyFill="1" applyBorder="1" applyAlignment="1" applyProtection="1">
      <alignment horizontal="center" vertical="center" wrapText="1"/>
    </xf>
    <xf numFmtId="0" fontId="10" fillId="3" borderId="20" xfId="2" applyFont="1" applyFill="1" applyBorder="1" applyAlignment="1" applyProtection="1">
      <alignment horizontal="left" vertical="center" wrapText="1" shrinkToFit="1"/>
    </xf>
    <xf numFmtId="0" fontId="10" fillId="3" borderId="1" xfId="2" applyFont="1" applyFill="1" applyBorder="1" applyAlignment="1" applyProtection="1">
      <alignment horizontal="left" vertical="center" wrapText="1" shrinkToFit="1"/>
    </xf>
    <xf numFmtId="0" fontId="10" fillId="3" borderId="25" xfId="2" applyFont="1" applyFill="1" applyBorder="1" applyAlignment="1" applyProtection="1">
      <alignment horizontal="center" vertical="center" wrapText="1"/>
    </xf>
    <xf numFmtId="0" fontId="10" fillId="3" borderId="8" xfId="2" applyFont="1" applyFill="1" applyBorder="1" applyAlignment="1" applyProtection="1">
      <alignment horizontal="center" vertical="center" wrapText="1"/>
    </xf>
    <xf numFmtId="0" fontId="10" fillId="3" borderId="9" xfId="2" applyFont="1" applyFill="1" applyBorder="1" applyAlignment="1" applyProtection="1">
      <alignment horizontal="left" vertical="center" wrapText="1" shrinkToFit="1"/>
    </xf>
    <xf numFmtId="0" fontId="10" fillId="3" borderId="12" xfId="2" applyFont="1" applyFill="1" applyBorder="1" applyAlignment="1" applyProtection="1">
      <alignment horizontal="center" vertical="center" wrapText="1"/>
    </xf>
    <xf numFmtId="0" fontId="10" fillId="3" borderId="23" xfId="2" applyFont="1" applyFill="1" applyBorder="1" applyAlignment="1" applyProtection="1">
      <alignment horizontal="center" vertical="center" wrapText="1"/>
    </xf>
    <xf numFmtId="0" fontId="10" fillId="3" borderId="24" xfId="2" applyFont="1" applyFill="1" applyBorder="1" applyAlignment="1" applyProtection="1">
      <alignment horizontal="center" vertical="center" wrapText="1"/>
    </xf>
    <xf numFmtId="0" fontId="10" fillId="3" borderId="9" xfId="2" applyFont="1" applyFill="1" applyBorder="1" applyAlignment="1" applyProtection="1">
      <alignment horizontal="center" vertical="center" wrapText="1"/>
    </xf>
    <xf numFmtId="0" fontId="10" fillId="3" borderId="15" xfId="2" applyFont="1" applyFill="1" applyBorder="1" applyAlignment="1" applyProtection="1">
      <alignment horizontal="left" vertical="center" wrapText="1" shrinkToFit="1"/>
    </xf>
    <xf numFmtId="0" fontId="10" fillId="3" borderId="10" xfId="2" applyFont="1" applyFill="1" applyBorder="1" applyAlignment="1" applyProtection="1">
      <alignment horizontal="left" vertical="center" wrapText="1" shrinkToFit="1"/>
    </xf>
    <xf numFmtId="0" fontId="5" fillId="0" borderId="31" xfId="0" applyFont="1" applyFill="1" applyBorder="1" applyAlignment="1">
      <alignment horizontal="justify" vertical="top" wrapText="1"/>
    </xf>
    <xf numFmtId="0" fontId="5" fillId="0" borderId="39" xfId="0" applyFont="1" applyFill="1" applyBorder="1" applyAlignment="1">
      <alignment horizontal="justify" vertical="top" wrapText="1"/>
    </xf>
    <xf numFmtId="0" fontId="0" fillId="0" borderId="39" xfId="0" applyBorder="1" applyAlignment="1">
      <alignment horizontal="justify" vertical="top" wrapText="1"/>
    </xf>
    <xf numFmtId="0" fontId="0" fillId="0" borderId="32" xfId="0" applyBorder="1" applyAlignment="1">
      <alignment horizontal="justify" vertical="top" wrapText="1"/>
    </xf>
    <xf numFmtId="0" fontId="0" fillId="0" borderId="12" xfId="0" applyBorder="1" applyAlignment="1">
      <alignment horizontal="center"/>
    </xf>
    <xf numFmtId="0" fontId="5" fillId="3" borderId="5" xfId="0" applyFont="1" applyFill="1" applyBorder="1" applyAlignment="1">
      <alignment horizontal="center" vertical="top" wrapText="1"/>
    </xf>
    <xf numFmtId="0" fontId="5" fillId="3" borderId="7" xfId="0" applyFont="1" applyFill="1" applyBorder="1" applyAlignment="1">
      <alignment horizontal="center" vertical="top" wrapText="1"/>
    </xf>
    <xf numFmtId="0" fontId="0" fillId="0" borderId="18" xfId="0" applyBorder="1" applyAlignment="1">
      <alignment horizontal="justify" vertical="top" wrapText="1"/>
    </xf>
    <xf numFmtId="0" fontId="5" fillId="3" borderId="23" xfId="0" applyFont="1" applyFill="1" applyBorder="1" applyAlignment="1">
      <alignment horizontal="left" vertical="top" wrapText="1"/>
    </xf>
    <xf numFmtId="0" fontId="5" fillId="3" borderId="38" xfId="0" applyFont="1" applyFill="1" applyBorder="1" applyAlignment="1">
      <alignment horizontal="left" vertical="top" wrapText="1"/>
    </xf>
    <xf numFmtId="0" fontId="0" fillId="0" borderId="24" xfId="0" applyBorder="1" applyAlignment="1">
      <alignment horizontal="left" vertical="top" wrapText="1"/>
    </xf>
    <xf numFmtId="0" fontId="5" fillId="0" borderId="38" xfId="0" applyFont="1" applyBorder="1" applyAlignment="1">
      <alignment horizontal="justify" vertical="top" wrapText="1"/>
    </xf>
    <xf numFmtId="0" fontId="0" fillId="0" borderId="24" xfId="0" applyBorder="1" applyAlignment="1">
      <alignment horizontal="justify" vertical="top" wrapText="1"/>
    </xf>
    <xf numFmtId="0" fontId="5" fillId="3" borderId="18" xfId="0" applyFont="1" applyFill="1"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center"/>
    </xf>
    <xf numFmtId="0" fontId="0" fillId="0" borderId="24" xfId="0" applyBorder="1" applyAlignment="1">
      <alignment horizontal="center"/>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16"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3" borderId="9" xfId="0" applyFont="1" applyFill="1" applyBorder="1" applyAlignment="1">
      <alignment horizontal="center" vertical="top" wrapText="1"/>
    </xf>
    <xf numFmtId="0" fontId="4" fillId="3" borderId="42"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0" borderId="38" xfId="0" applyFont="1" applyBorder="1" applyAlignment="1">
      <alignment horizontal="left" vertical="top" wrapText="1"/>
    </xf>
    <xf numFmtId="0" fontId="4" fillId="0" borderId="6" xfId="0" applyFont="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4" fillId="0" borderId="40" xfId="0" applyFont="1" applyBorder="1" applyAlignment="1">
      <alignment horizontal="center" vertical="top" wrapText="1"/>
    </xf>
    <xf numFmtId="0" fontId="4" fillId="0" borderId="41" xfId="0" applyFont="1" applyBorder="1" applyAlignment="1">
      <alignment horizontal="center" vertical="top" wrapText="1"/>
    </xf>
    <xf numFmtId="0" fontId="4" fillId="0" borderId="15"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42" xfId="0" applyFont="1" applyBorder="1" applyAlignment="1">
      <alignment horizontal="center" vertical="top" wrapText="1"/>
    </xf>
    <xf numFmtId="0" fontId="5" fillId="0" borderId="6" xfId="0" applyFont="1" applyBorder="1" applyAlignment="1">
      <alignment horizontal="justify" vertical="top" wrapText="1"/>
    </xf>
    <xf numFmtId="164" fontId="12" fillId="0" borderId="21" xfId="0" applyNumberFormat="1" applyFont="1" applyFill="1" applyBorder="1" applyAlignment="1">
      <alignment horizontal="center" vertical="top" wrapText="1"/>
    </xf>
    <xf numFmtId="164" fontId="12" fillId="0" borderId="22"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12"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4" fillId="0" borderId="5" xfId="0" applyFont="1" applyFill="1" applyBorder="1" applyAlignment="1">
      <alignment horizontal="justify" vertical="top" wrapText="1"/>
    </xf>
    <xf numFmtId="0" fontId="4" fillId="0" borderId="7" xfId="0" applyFont="1" applyFill="1" applyBorder="1" applyAlignment="1">
      <alignment horizontal="justify" vertical="top" wrapText="1"/>
    </xf>
    <xf numFmtId="164" fontId="4" fillId="0" borderId="5"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164" fontId="4" fillId="3" borderId="7" xfId="0" applyNumberFormat="1" applyFont="1" applyFill="1" applyBorder="1" applyAlignment="1">
      <alignment horizontal="center" vertical="top" wrapText="1"/>
    </xf>
    <xf numFmtId="164" fontId="4" fillId="3" borderId="21" xfId="0" applyNumberFormat="1" applyFont="1" applyFill="1" applyBorder="1" applyAlignment="1">
      <alignment horizontal="center" vertical="top" wrapText="1"/>
    </xf>
    <xf numFmtId="164" fontId="4" fillId="3" borderId="22" xfId="0" applyNumberFormat="1" applyFont="1" applyFill="1" applyBorder="1" applyAlignment="1">
      <alignment horizontal="center" vertical="top" wrapText="1"/>
    </xf>
    <xf numFmtId="0" fontId="3" fillId="0" borderId="16" xfId="0" applyFont="1" applyBorder="1" applyAlignment="1">
      <alignment horizontal="center" wrapText="1"/>
    </xf>
    <xf numFmtId="0" fontId="5" fillId="0" borderId="6" xfId="0" applyFont="1" applyFill="1" applyBorder="1" applyAlignment="1">
      <alignment horizontal="justify" vertical="top" wrapText="1"/>
    </xf>
    <xf numFmtId="49" fontId="4" fillId="0" borderId="6" xfId="0" applyNumberFormat="1" applyFont="1" applyBorder="1" applyAlignment="1">
      <alignment horizontal="center" vertical="top" wrapText="1"/>
    </xf>
    <xf numFmtId="49" fontId="5" fillId="3" borderId="6" xfId="0" applyNumberFormat="1" applyFont="1" applyFill="1" applyBorder="1" applyAlignment="1">
      <alignment horizontal="center" vertical="top" wrapText="1"/>
    </xf>
    <xf numFmtId="0" fontId="5" fillId="3" borderId="6" xfId="0" applyFont="1" applyFill="1" applyBorder="1" applyAlignment="1">
      <alignment horizontal="left" vertical="center" wrapText="1"/>
    </xf>
    <xf numFmtId="49" fontId="4" fillId="3" borderId="6" xfId="0" applyNumberFormat="1" applyFont="1" applyFill="1" applyBorder="1" applyAlignment="1">
      <alignment horizontal="center" vertical="top" wrapText="1"/>
    </xf>
    <xf numFmtId="0" fontId="4" fillId="3" borderId="6" xfId="0" applyFont="1" applyFill="1" applyBorder="1" applyAlignment="1">
      <alignment horizontal="left" vertical="center" wrapText="1"/>
    </xf>
    <xf numFmtId="49"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0" fontId="4" fillId="3" borderId="5" xfId="0" applyFont="1" applyFill="1" applyBorder="1" applyAlignment="1">
      <alignment horizontal="left" vertical="center" wrapText="1"/>
    </xf>
    <xf numFmtId="0" fontId="5" fillId="3" borderId="9" xfId="0" applyFont="1" applyFill="1" applyBorder="1" applyAlignment="1">
      <alignment horizontal="center" vertical="center" wrapText="1"/>
    </xf>
    <xf numFmtId="49" fontId="5" fillId="0" borderId="5"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3" fillId="0" borderId="1" xfId="0" applyFont="1" applyBorder="1" applyAlignment="1">
      <alignment horizontal="center"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7" fillId="0" borderId="12" xfId="0" applyFont="1" applyBorder="1" applyAlignment="1">
      <alignment horizontal="left" vertical="center" wrapText="1"/>
    </xf>
    <xf numFmtId="0" fontId="4" fillId="0" borderId="9" xfId="0" applyFont="1" applyBorder="1" applyAlignment="1">
      <alignment horizontal="justify" vertical="top" wrapText="1"/>
    </xf>
    <xf numFmtId="0" fontId="0" fillId="0" borderId="12" xfId="0" applyBorder="1" applyAlignment="1"/>
    <xf numFmtId="0" fontId="0" fillId="0" borderId="21" xfId="0" applyNumberFormat="1" applyBorder="1" applyAlignment="1">
      <alignment horizontal="left" vertical="top" wrapText="1"/>
    </xf>
    <xf numFmtId="0" fontId="0" fillId="0" borderId="12" xfId="0" applyNumberFormat="1" applyBorder="1" applyAlignment="1">
      <alignment horizontal="left" vertical="top" wrapText="1"/>
    </xf>
    <xf numFmtId="0" fontId="0" fillId="0" borderId="22" xfId="0" applyNumberFormat="1" applyBorder="1" applyAlignment="1">
      <alignment horizontal="left" vertical="top"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left" vertical="center" wrapText="1"/>
    </xf>
    <xf numFmtId="164" fontId="4" fillId="0" borderId="23" xfId="0" applyNumberFormat="1" applyFont="1" applyBorder="1" applyAlignment="1">
      <alignment horizontal="left" vertical="top" wrapText="1"/>
    </xf>
    <xf numFmtId="164" fontId="4" fillId="0" borderId="38" xfId="0" applyNumberFormat="1" applyFont="1" applyBorder="1" applyAlignment="1">
      <alignment horizontal="left" vertical="top" wrapText="1"/>
    </xf>
    <xf numFmtId="164" fontId="4" fillId="0" borderId="24" xfId="0" applyNumberFormat="1" applyFont="1" applyBorder="1" applyAlignment="1">
      <alignment horizontal="left" vertical="top" wrapText="1"/>
    </xf>
    <xf numFmtId="0" fontId="4" fillId="0" borderId="42" xfId="0" applyFont="1" applyBorder="1" applyAlignment="1">
      <alignment horizontal="justify" vertical="top" wrapText="1"/>
    </xf>
    <xf numFmtId="0" fontId="0" fillId="0" borderId="24" xfId="0" applyBorder="1" applyAlignment="1"/>
    <xf numFmtId="49" fontId="4" fillId="0" borderId="5" xfId="0" applyNumberFormat="1" applyFont="1" applyBorder="1" applyAlignment="1">
      <alignment horizontal="justify" vertical="top" wrapText="1"/>
    </xf>
    <xf numFmtId="49" fontId="4" fillId="0" borderId="7" xfId="0" applyNumberFormat="1" applyFont="1" applyBorder="1" applyAlignment="1">
      <alignment horizontal="justify" vertical="top" wrapText="1"/>
    </xf>
    <xf numFmtId="0" fontId="3" fillId="0" borderId="4" xfId="0" applyFont="1" applyBorder="1" applyAlignment="1">
      <alignment horizontal="center" vertical="top" wrapText="1"/>
    </xf>
    <xf numFmtId="0" fontId="4" fillId="3" borderId="9" xfId="0" applyFont="1" applyFill="1" applyBorder="1" applyAlignment="1">
      <alignment horizontal="justify"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314325</xdr:colOff>
          <xdr:row>17</xdr:row>
          <xdr:rowOff>9525</xdr:rowOff>
        </xdr:from>
        <xdr:to>
          <xdr:col>30</xdr:col>
          <xdr:colOff>285750</xdr:colOff>
          <xdr:row>18</xdr:row>
          <xdr:rowOff>95250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257175</xdr:colOff>
          <xdr:row>19</xdr:row>
          <xdr:rowOff>38100</xdr:rowOff>
        </xdr:from>
        <xdr:to>
          <xdr:col>28</xdr:col>
          <xdr:colOff>381000</xdr:colOff>
          <xdr:row>19</xdr:row>
          <xdr:rowOff>142875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72;%20&#1076;&#1083;&#1103;%20&#1079;&#1072;&#1087;&#1086;&#1083;&#1085;&#1077;&#1085;&#1080;&#1103;(2)%20&#1073;&#1102;&#1076;&#1078;&#1077;&#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ранспорт"/>
      <sheetName val="КЭР"/>
      <sheetName val="АПК"/>
      <sheetName val="КФ"/>
      <sheetName val="ОАиГ"/>
      <sheetName val="ОМПСиК"/>
      <sheetName val="ЦРБ"/>
      <sheetName val="КО"/>
      <sheetName val="КСЗН"/>
      <sheetName val="ЦЗН"/>
    </sheetNames>
    <sheetDataSet>
      <sheetData sheetId="0"/>
      <sheetData sheetId="1"/>
      <sheetData sheetId="2"/>
      <sheetData sheetId="3">
        <row r="6">
          <cell r="E6">
            <v>23396.400000000001</v>
          </cell>
        </row>
        <row r="7">
          <cell r="E7">
            <v>0</v>
          </cell>
          <cell r="F7">
            <v>0</v>
          </cell>
          <cell r="G7">
            <v>0</v>
          </cell>
          <cell r="H7">
            <v>0</v>
          </cell>
          <cell r="I7">
            <v>0</v>
          </cell>
        </row>
        <row r="8">
          <cell r="E8">
            <v>11784</v>
          </cell>
        </row>
        <row r="10">
          <cell r="E10">
            <v>1905.2</v>
          </cell>
          <cell r="F10">
            <v>1704.2</v>
          </cell>
        </row>
        <row r="18">
          <cell r="E18">
            <v>24.5</v>
          </cell>
          <cell r="F18">
            <v>18</v>
          </cell>
        </row>
        <row r="22">
          <cell r="E22">
            <v>580.5</v>
          </cell>
          <cell r="F22">
            <v>510</v>
          </cell>
        </row>
        <row r="24">
          <cell r="E24">
            <v>6323.3</v>
          </cell>
          <cell r="F24">
            <v>13776.8</v>
          </cell>
        </row>
        <row r="28">
          <cell r="E28">
            <v>1028.3</v>
          </cell>
          <cell r="F28">
            <v>780</v>
          </cell>
          <cell r="G28">
            <v>770</v>
          </cell>
          <cell r="H28">
            <v>770</v>
          </cell>
          <cell r="I28">
            <v>770</v>
          </cell>
        </row>
        <row r="30">
          <cell r="E30">
            <v>3.5</v>
          </cell>
        </row>
        <row r="34">
          <cell r="E34">
            <v>63.1</v>
          </cell>
        </row>
        <row r="36">
          <cell r="E36">
            <v>11612.4</v>
          </cell>
        </row>
        <row r="38">
          <cell r="E38">
            <v>4780</v>
          </cell>
          <cell r="F38">
            <v>5096.7</v>
          </cell>
        </row>
        <row r="40">
          <cell r="E40">
            <v>5736.3</v>
          </cell>
        </row>
        <row r="42">
          <cell r="E42">
            <v>196.1</v>
          </cell>
          <cell r="F42">
            <v>234.7</v>
          </cell>
          <cell r="G42">
            <v>234.7</v>
          </cell>
          <cell r="H42">
            <v>234.7</v>
          </cell>
        </row>
        <row r="44">
          <cell r="E44">
            <v>940.7</v>
          </cell>
        </row>
        <row r="46">
          <cell r="E46">
            <v>24995.5</v>
          </cell>
        </row>
        <row r="47">
          <cell r="E47">
            <v>0</v>
          </cell>
          <cell r="F47">
            <v>0</v>
          </cell>
          <cell r="G47">
            <v>0</v>
          </cell>
          <cell r="H47">
            <v>0</v>
          </cell>
          <cell r="I47">
            <v>0</v>
          </cell>
        </row>
        <row r="48">
          <cell r="E48">
            <v>5755.3</v>
          </cell>
        </row>
        <row r="50">
          <cell r="E50">
            <v>195.1</v>
          </cell>
          <cell r="F50">
            <v>233.7</v>
          </cell>
          <cell r="G50">
            <v>233.7</v>
          </cell>
          <cell r="H50">
            <v>233.7</v>
          </cell>
        </row>
        <row r="52">
          <cell r="E52">
            <v>146.80000000000001</v>
          </cell>
          <cell r="F52">
            <v>200</v>
          </cell>
          <cell r="I52">
            <v>200</v>
          </cell>
        </row>
        <row r="54">
          <cell r="E54">
            <v>4712.3</v>
          </cell>
          <cell r="F54">
            <v>20168.2</v>
          </cell>
        </row>
        <row r="56">
          <cell r="E56">
            <v>5715.1</v>
          </cell>
        </row>
        <row r="58">
          <cell r="E58">
            <v>0</v>
          </cell>
          <cell r="F58">
            <v>0</v>
          </cell>
          <cell r="G58">
            <v>0</v>
          </cell>
          <cell r="H58">
            <v>0</v>
          </cell>
          <cell r="I58">
            <v>0</v>
          </cell>
        </row>
        <row r="60">
          <cell r="E60">
            <v>8044.9</v>
          </cell>
          <cell r="G60">
            <v>4668</v>
          </cell>
          <cell r="H60">
            <v>4880</v>
          </cell>
          <cell r="I60">
            <v>4880</v>
          </cell>
        </row>
        <row r="62">
          <cell r="E62">
            <v>426</v>
          </cell>
          <cell r="I62">
            <v>445</v>
          </cell>
        </row>
        <row r="64">
          <cell r="E64">
            <v>0</v>
          </cell>
          <cell r="F64">
            <v>150</v>
          </cell>
          <cell r="G64">
            <v>0</v>
          </cell>
          <cell r="H64">
            <v>0</v>
          </cell>
          <cell r="I64">
            <v>0</v>
          </cell>
        </row>
        <row r="68">
          <cell r="E68">
            <v>-1599.0999999999985</v>
          </cell>
        </row>
        <row r="69">
          <cell r="E69">
            <v>0</v>
          </cell>
          <cell r="F69">
            <v>0</v>
          </cell>
          <cell r="G69">
            <v>0</v>
          </cell>
          <cell r="H69">
            <v>0</v>
          </cell>
          <cell r="I69">
            <v>0</v>
          </cell>
        </row>
        <row r="70">
          <cell r="E70">
            <v>0</v>
          </cell>
          <cell r="F70">
            <v>0</v>
          </cell>
          <cell r="G70">
            <v>0</v>
          </cell>
          <cell r="H70">
            <v>0</v>
          </cell>
          <cell r="I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20" sqref="C20"/>
    </sheetView>
  </sheetViews>
  <sheetFormatPr defaultRowHeight="15" x14ac:dyDescent="0.25"/>
  <cols>
    <col min="1" max="1" width="6.42578125" style="56" customWidth="1"/>
    <col min="2" max="2" width="42.5703125" customWidth="1"/>
    <col min="3" max="3" width="14.7109375" customWidth="1"/>
    <col min="4" max="4" width="12.42578125" customWidth="1"/>
    <col min="5" max="5" width="12.5703125" customWidth="1"/>
    <col min="6" max="6" width="15" customWidth="1"/>
    <col min="7" max="7" width="12.85546875" customWidth="1"/>
    <col min="8" max="8" width="12.42578125" customWidth="1"/>
    <col min="9" max="9" width="14.42578125" customWidth="1"/>
    <col min="10" max="10" width="58.85546875" customWidth="1"/>
    <col min="11" max="11" width="56" customWidth="1"/>
  </cols>
  <sheetData>
    <row r="1" spans="1:10" ht="19.5" thickBot="1" x14ac:dyDescent="0.3">
      <c r="A1" s="164"/>
      <c r="B1" s="164"/>
      <c r="C1" s="164"/>
      <c r="D1" s="164"/>
      <c r="E1" s="164"/>
      <c r="F1" s="164"/>
      <c r="G1" s="164"/>
      <c r="H1" s="164"/>
      <c r="I1" s="164"/>
    </row>
    <row r="2" spans="1:10" ht="19.5" thickBot="1" x14ac:dyDescent="0.35">
      <c r="A2" s="165" t="s">
        <v>0</v>
      </c>
      <c r="B2" s="166"/>
      <c r="C2" s="166"/>
      <c r="D2" s="166"/>
      <c r="E2" s="166"/>
      <c r="F2" s="166"/>
      <c r="G2" s="166"/>
      <c r="H2" s="166"/>
      <c r="I2" s="167"/>
    </row>
    <row r="3" spans="1:10" ht="15.75" customHeight="1" thickBot="1" x14ac:dyDescent="0.3">
      <c r="A3" s="159" t="s">
        <v>1</v>
      </c>
      <c r="B3" s="159" t="s">
        <v>2</v>
      </c>
      <c r="C3" s="159" t="s">
        <v>3</v>
      </c>
      <c r="D3" s="168" t="s">
        <v>413</v>
      </c>
      <c r="E3" s="1" t="s">
        <v>4</v>
      </c>
      <c r="F3" s="1" t="s">
        <v>5</v>
      </c>
      <c r="G3" s="161" t="s">
        <v>6</v>
      </c>
      <c r="H3" s="162"/>
      <c r="I3" s="163"/>
      <c r="J3" s="168" t="s">
        <v>416</v>
      </c>
    </row>
    <row r="4" spans="1:10" ht="27" customHeight="1" thickBot="1" x14ac:dyDescent="0.3">
      <c r="A4" s="160"/>
      <c r="B4" s="160"/>
      <c r="C4" s="160"/>
      <c r="D4" s="169"/>
      <c r="E4" s="2">
        <v>2016</v>
      </c>
      <c r="F4" s="3">
        <v>2017</v>
      </c>
      <c r="G4" s="2">
        <v>2018</v>
      </c>
      <c r="H4" s="2">
        <v>2019</v>
      </c>
      <c r="I4" s="2">
        <v>2020</v>
      </c>
      <c r="J4" s="180"/>
    </row>
    <row r="5" spans="1:10" ht="18.75" customHeight="1" thickBot="1" x14ac:dyDescent="0.3">
      <c r="A5" s="12" t="s">
        <v>303</v>
      </c>
      <c r="B5" s="161" t="s">
        <v>304</v>
      </c>
      <c r="C5" s="178"/>
      <c r="D5" s="178"/>
      <c r="E5" s="178"/>
      <c r="F5" s="178"/>
      <c r="G5" s="178"/>
      <c r="H5" s="178"/>
      <c r="I5" s="179"/>
    </row>
    <row r="6" spans="1:10" ht="99" customHeight="1" thickBot="1" x14ac:dyDescent="0.3">
      <c r="A6" s="170">
        <v>1</v>
      </c>
      <c r="B6" s="172" t="s">
        <v>305</v>
      </c>
      <c r="C6" s="174" t="s">
        <v>60</v>
      </c>
      <c r="D6" s="5" t="s">
        <v>414</v>
      </c>
      <c r="E6" s="49"/>
      <c r="F6" s="49"/>
      <c r="G6" s="49"/>
      <c r="H6" s="49"/>
      <c r="I6" s="49"/>
      <c r="J6" s="181" t="s">
        <v>417</v>
      </c>
    </row>
    <row r="7" spans="1:10" ht="99" customHeight="1" thickBot="1" x14ac:dyDescent="0.3">
      <c r="A7" s="171"/>
      <c r="B7" s="173"/>
      <c r="C7" s="175"/>
      <c r="D7" s="5" t="s">
        <v>415</v>
      </c>
      <c r="E7" s="49"/>
      <c r="F7" s="49"/>
      <c r="G7" s="49"/>
      <c r="H7" s="49"/>
      <c r="I7" s="49"/>
      <c r="J7" s="182"/>
    </row>
    <row r="8" spans="1:10" ht="118.5" customHeight="1" thickBot="1" x14ac:dyDescent="0.3">
      <c r="A8" s="170">
        <v>2</v>
      </c>
      <c r="B8" s="172" t="s">
        <v>306</v>
      </c>
      <c r="C8" s="174" t="s">
        <v>307</v>
      </c>
      <c r="D8" s="5" t="s">
        <v>414</v>
      </c>
      <c r="E8" s="51">
        <v>38.799999999999997</v>
      </c>
      <c r="F8" s="51">
        <v>38.799999999999997</v>
      </c>
      <c r="G8" s="51">
        <v>38.799999999999997</v>
      </c>
      <c r="H8" s="51">
        <v>38.799999999999997</v>
      </c>
      <c r="I8" s="51">
        <v>38.799999999999997</v>
      </c>
      <c r="J8" s="183" t="s">
        <v>418</v>
      </c>
    </row>
    <row r="9" spans="1:10" ht="118.5" customHeight="1" thickBot="1" x14ac:dyDescent="0.3">
      <c r="A9" s="171"/>
      <c r="B9" s="173"/>
      <c r="C9" s="175"/>
      <c r="D9" s="5" t="s">
        <v>415</v>
      </c>
      <c r="E9" s="11">
        <f t="shared" ref="E9:I9" si="0">E8</f>
        <v>38.799999999999997</v>
      </c>
      <c r="F9" s="11">
        <f t="shared" si="0"/>
        <v>38.799999999999997</v>
      </c>
      <c r="G9" s="11">
        <f t="shared" si="0"/>
        <v>38.799999999999997</v>
      </c>
      <c r="H9" s="11">
        <f t="shared" si="0"/>
        <v>38.799999999999997</v>
      </c>
      <c r="I9" s="11">
        <f t="shared" si="0"/>
        <v>38.799999999999997</v>
      </c>
      <c r="J9" s="184"/>
    </row>
    <row r="10" spans="1:10" ht="54.75" customHeight="1" thickBot="1" x14ac:dyDescent="0.3">
      <c r="A10" s="170" t="s">
        <v>33</v>
      </c>
      <c r="B10" s="172" t="s">
        <v>308</v>
      </c>
      <c r="C10" s="174" t="s">
        <v>307</v>
      </c>
      <c r="D10" s="5" t="s">
        <v>414</v>
      </c>
      <c r="E10" s="9">
        <v>13.4</v>
      </c>
      <c r="F10" s="9">
        <v>13.4</v>
      </c>
      <c r="G10" s="9">
        <v>13.4</v>
      </c>
      <c r="H10" s="9">
        <v>13.4</v>
      </c>
      <c r="I10" s="9">
        <v>13.4</v>
      </c>
      <c r="J10" s="185" t="s">
        <v>419</v>
      </c>
    </row>
    <row r="11" spans="1:10" ht="54.75" customHeight="1" thickBot="1" x14ac:dyDescent="0.3">
      <c r="A11" s="171"/>
      <c r="B11" s="173"/>
      <c r="C11" s="175"/>
      <c r="D11" s="5" t="s">
        <v>415</v>
      </c>
      <c r="E11" s="9">
        <v>13.4</v>
      </c>
      <c r="F11" s="9">
        <v>13.4</v>
      </c>
      <c r="G11" s="9">
        <v>13.4</v>
      </c>
      <c r="H11" s="9">
        <v>13.8</v>
      </c>
      <c r="I11" s="9">
        <v>13.8</v>
      </c>
      <c r="J11" s="184"/>
    </row>
    <row r="12" spans="1:10" ht="62.25" customHeight="1" thickBot="1" x14ac:dyDescent="0.3">
      <c r="A12" s="170" t="s">
        <v>35</v>
      </c>
      <c r="B12" s="172" t="s">
        <v>309</v>
      </c>
      <c r="C12" s="174" t="s">
        <v>310</v>
      </c>
      <c r="D12" s="5" t="s">
        <v>414</v>
      </c>
      <c r="E12" s="48"/>
      <c r="F12" s="48">
        <f t="shared" ref="F12:I13" si="1">F10/F8*100</f>
        <v>34.536082474226809</v>
      </c>
      <c r="G12" s="48">
        <f t="shared" si="1"/>
        <v>34.536082474226809</v>
      </c>
      <c r="H12" s="48">
        <f t="shared" si="1"/>
        <v>34.536082474226809</v>
      </c>
      <c r="I12" s="48">
        <f t="shared" si="1"/>
        <v>34.536082474226809</v>
      </c>
      <c r="J12" s="176" t="s">
        <v>420</v>
      </c>
    </row>
    <row r="13" spans="1:10" ht="62.25" customHeight="1" thickBot="1" x14ac:dyDescent="0.3">
      <c r="A13" s="171"/>
      <c r="B13" s="173"/>
      <c r="C13" s="175"/>
      <c r="D13" s="5" t="s">
        <v>415</v>
      </c>
      <c r="E13" s="48">
        <v>34.5</v>
      </c>
      <c r="F13" s="48">
        <f t="shared" si="1"/>
        <v>34.536082474226809</v>
      </c>
      <c r="G13" s="48">
        <f t="shared" si="1"/>
        <v>34.536082474226809</v>
      </c>
      <c r="H13" s="48">
        <f t="shared" si="1"/>
        <v>35.567010309278359</v>
      </c>
      <c r="I13" s="48">
        <f t="shared" si="1"/>
        <v>35.567010309278359</v>
      </c>
      <c r="J13" s="177"/>
    </row>
  </sheetData>
  <mergeCells count="25">
    <mergeCell ref="J12:J13"/>
    <mergeCell ref="B5:I5"/>
    <mergeCell ref="J3:J4"/>
    <mergeCell ref="J6:J7"/>
    <mergeCell ref="J8:J9"/>
    <mergeCell ref="J10:J11"/>
    <mergeCell ref="A12:A13"/>
    <mergeCell ref="B12:B13"/>
    <mergeCell ref="C12:C13"/>
    <mergeCell ref="A6:A7"/>
    <mergeCell ref="A8:A9"/>
    <mergeCell ref="A10:A11"/>
    <mergeCell ref="B6:B7"/>
    <mergeCell ref="B8:B9"/>
    <mergeCell ref="B10:B11"/>
    <mergeCell ref="C6:C7"/>
    <mergeCell ref="C8:C9"/>
    <mergeCell ref="C10:C11"/>
    <mergeCell ref="A3:A4"/>
    <mergeCell ref="B3:B4"/>
    <mergeCell ref="C3:C4"/>
    <mergeCell ref="G3:I3"/>
    <mergeCell ref="A1:I1"/>
    <mergeCell ref="A2:I2"/>
    <mergeCell ref="D3:D4"/>
  </mergeCells>
  <pageMargins left="0.27559055118110237" right="0.23622047244094491" top="0.74803149606299213" bottom="0.74803149606299213" header="0.31496062992125984" footer="0.31496062992125984"/>
  <pageSetup paperSize="9" scale="7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workbookViewId="0">
      <selection activeCell="J20" sqref="J20:J21"/>
    </sheetView>
  </sheetViews>
  <sheetFormatPr defaultRowHeight="15" x14ac:dyDescent="0.25"/>
  <cols>
    <col min="2" max="2" width="41" customWidth="1"/>
    <col min="10" max="10" width="67.28515625" customWidth="1"/>
  </cols>
  <sheetData>
    <row r="1" spans="1:10" ht="15.75" customHeight="1" thickBot="1" x14ac:dyDescent="0.3">
      <c r="A1" s="159" t="s">
        <v>1</v>
      </c>
      <c r="B1" s="159" t="s">
        <v>2</v>
      </c>
      <c r="C1" s="159" t="s">
        <v>3</v>
      </c>
      <c r="D1" s="58"/>
      <c r="E1" s="1" t="s">
        <v>4</v>
      </c>
      <c r="F1" s="1" t="s">
        <v>5</v>
      </c>
      <c r="G1" s="161" t="s">
        <v>6</v>
      </c>
      <c r="H1" s="178"/>
      <c r="I1" s="179"/>
      <c r="J1" s="344" t="s">
        <v>421</v>
      </c>
    </row>
    <row r="2" spans="1:10" ht="15.75" thickBot="1" x14ac:dyDescent="0.3">
      <c r="A2" s="160"/>
      <c r="B2" s="160"/>
      <c r="C2" s="160"/>
      <c r="D2" s="62"/>
      <c r="E2" s="2">
        <v>2016</v>
      </c>
      <c r="F2" s="59">
        <v>2017</v>
      </c>
      <c r="G2" s="2">
        <v>2018</v>
      </c>
      <c r="H2" s="2">
        <v>2019</v>
      </c>
      <c r="I2" s="2">
        <v>2020</v>
      </c>
      <c r="J2" s="344"/>
    </row>
    <row r="3" spans="1:10" ht="15.75" thickBot="1" x14ac:dyDescent="0.3">
      <c r="A3" s="12" t="s">
        <v>28</v>
      </c>
      <c r="B3" s="272" t="s">
        <v>29</v>
      </c>
      <c r="C3" s="273"/>
      <c r="D3" s="273"/>
      <c r="E3" s="273"/>
      <c r="F3" s="273"/>
      <c r="G3" s="273"/>
      <c r="H3" s="273"/>
      <c r="I3" s="430"/>
    </row>
    <row r="4" spans="1:10" ht="79.5" customHeight="1" thickBot="1" x14ac:dyDescent="0.3">
      <c r="A4" s="428">
        <v>1</v>
      </c>
      <c r="B4" s="207" t="s">
        <v>30</v>
      </c>
      <c r="C4" s="207" t="s">
        <v>10</v>
      </c>
      <c r="D4" s="5" t="s">
        <v>414</v>
      </c>
      <c r="E4" s="207">
        <v>540</v>
      </c>
      <c r="F4" s="207">
        <v>550</v>
      </c>
      <c r="G4" s="47">
        <v>550</v>
      </c>
      <c r="H4" s="47">
        <v>560</v>
      </c>
      <c r="I4" s="47">
        <v>560</v>
      </c>
      <c r="J4" s="207" t="s">
        <v>429</v>
      </c>
    </row>
    <row r="5" spans="1:10" ht="51.75" customHeight="1" thickBot="1" x14ac:dyDescent="0.3">
      <c r="A5" s="429"/>
      <c r="B5" s="208"/>
      <c r="C5" s="208"/>
      <c r="D5" s="5" t="s">
        <v>415</v>
      </c>
      <c r="E5" s="208"/>
      <c r="F5" s="208"/>
      <c r="G5" s="47">
        <v>600</v>
      </c>
      <c r="H5" s="47">
        <v>600</v>
      </c>
      <c r="I5" s="47">
        <v>600</v>
      </c>
      <c r="J5" s="208"/>
    </row>
    <row r="6" spans="1:10" ht="80.25" customHeight="1" thickBot="1" x14ac:dyDescent="0.3">
      <c r="A6" s="428" t="s">
        <v>31</v>
      </c>
      <c r="B6" s="207" t="s">
        <v>32</v>
      </c>
      <c r="C6" s="357" t="s">
        <v>12</v>
      </c>
      <c r="D6" s="5" t="s">
        <v>414</v>
      </c>
      <c r="E6" s="207">
        <v>0.88</v>
      </c>
      <c r="F6" s="207">
        <v>0.88</v>
      </c>
      <c r="G6" s="47">
        <v>0.88</v>
      </c>
      <c r="H6" s="47">
        <v>0.88</v>
      </c>
      <c r="I6" s="47">
        <v>0.88</v>
      </c>
      <c r="J6" s="207" t="s">
        <v>430</v>
      </c>
    </row>
    <row r="7" spans="1:10" ht="63.75" customHeight="1" thickBot="1" x14ac:dyDescent="0.3">
      <c r="A7" s="429"/>
      <c r="B7" s="208"/>
      <c r="C7" s="358"/>
      <c r="D7" s="5" t="s">
        <v>415</v>
      </c>
      <c r="E7" s="208"/>
      <c r="F7" s="208"/>
      <c r="G7" s="47">
        <v>0.5</v>
      </c>
      <c r="H7" s="47">
        <v>0.5</v>
      </c>
      <c r="I7" s="47">
        <v>0.5</v>
      </c>
      <c r="J7" s="208"/>
    </row>
    <row r="8" spans="1:10" ht="51.75" customHeight="1" thickBot="1" x14ac:dyDescent="0.3">
      <c r="A8" s="428" t="s">
        <v>33</v>
      </c>
      <c r="B8" s="207" t="s">
        <v>34</v>
      </c>
      <c r="C8" s="207" t="s">
        <v>10</v>
      </c>
      <c r="D8" s="5" t="s">
        <v>414</v>
      </c>
      <c r="E8" s="207">
        <v>12</v>
      </c>
      <c r="F8" s="207">
        <v>12</v>
      </c>
      <c r="G8" s="47">
        <v>12</v>
      </c>
      <c r="H8" s="47">
        <v>12</v>
      </c>
      <c r="I8" s="47">
        <v>12</v>
      </c>
      <c r="J8" s="207"/>
    </row>
    <row r="9" spans="1:10" ht="40.5" customHeight="1" thickBot="1" x14ac:dyDescent="0.3">
      <c r="A9" s="429"/>
      <c r="B9" s="208"/>
      <c r="C9" s="208"/>
      <c r="D9" s="5" t="s">
        <v>415</v>
      </c>
      <c r="E9" s="208"/>
      <c r="F9" s="208"/>
      <c r="G9" s="47">
        <v>7</v>
      </c>
      <c r="H9" s="47">
        <v>7</v>
      </c>
      <c r="I9" s="47">
        <v>7</v>
      </c>
      <c r="J9" s="208"/>
    </row>
    <row r="10" spans="1:10" ht="39" customHeight="1" thickBot="1" x14ac:dyDescent="0.3">
      <c r="A10" s="428" t="s">
        <v>35</v>
      </c>
      <c r="B10" s="207" t="s">
        <v>36</v>
      </c>
      <c r="C10" s="207" t="s">
        <v>37</v>
      </c>
      <c r="D10" s="5" t="s">
        <v>414</v>
      </c>
      <c r="E10" s="207">
        <v>17</v>
      </c>
      <c r="F10" s="207">
        <v>17</v>
      </c>
      <c r="G10" s="47">
        <v>17</v>
      </c>
      <c r="H10" s="47">
        <v>17</v>
      </c>
      <c r="I10" s="47">
        <v>17</v>
      </c>
      <c r="J10" s="207" t="s">
        <v>431</v>
      </c>
    </row>
    <row r="11" spans="1:10" ht="50.25" customHeight="1" thickBot="1" x14ac:dyDescent="0.3">
      <c r="A11" s="429"/>
      <c r="B11" s="208"/>
      <c r="C11" s="208"/>
      <c r="D11" s="5" t="s">
        <v>415</v>
      </c>
      <c r="E11" s="208"/>
      <c r="F11" s="208"/>
      <c r="G11" s="47">
        <v>20</v>
      </c>
      <c r="H11" s="47">
        <v>20</v>
      </c>
      <c r="I11" s="47">
        <v>20</v>
      </c>
      <c r="J11" s="208"/>
    </row>
    <row r="12" spans="1:10" s="13" customFormat="1" ht="33" customHeight="1" thickBot="1" x14ac:dyDescent="0.3">
      <c r="A12" s="428" t="s">
        <v>38</v>
      </c>
      <c r="B12" s="207" t="s">
        <v>39</v>
      </c>
      <c r="C12" s="207" t="s">
        <v>37</v>
      </c>
      <c r="D12" s="5" t="s">
        <v>414</v>
      </c>
      <c r="E12" s="207"/>
      <c r="F12" s="207"/>
      <c r="G12" s="47"/>
      <c r="H12" s="47"/>
      <c r="I12" s="47"/>
      <c r="J12" s="259" t="s">
        <v>432</v>
      </c>
    </row>
    <row r="13" spans="1:10" s="13" customFormat="1" ht="34.5" customHeight="1" thickBot="1" x14ac:dyDescent="0.3">
      <c r="A13" s="429"/>
      <c r="B13" s="208"/>
      <c r="C13" s="208"/>
      <c r="D13" s="5" t="s">
        <v>415</v>
      </c>
      <c r="E13" s="208"/>
      <c r="F13" s="208"/>
      <c r="G13" s="47"/>
      <c r="H13" s="47"/>
      <c r="I13" s="47"/>
      <c r="J13" s="431"/>
    </row>
    <row r="14" spans="1:10" s="13" customFormat="1" ht="31.5" customHeight="1" thickBot="1" x14ac:dyDescent="0.3">
      <c r="A14" s="428" t="s">
        <v>40</v>
      </c>
      <c r="B14" s="207" t="s">
        <v>41</v>
      </c>
      <c r="C14" s="207" t="s">
        <v>37</v>
      </c>
      <c r="D14" s="5" t="s">
        <v>414</v>
      </c>
      <c r="E14" s="207"/>
      <c r="F14" s="207"/>
      <c r="G14" s="47"/>
      <c r="H14" s="47"/>
      <c r="I14" s="47"/>
      <c r="J14" s="431"/>
    </row>
    <row r="15" spans="1:10" s="13" customFormat="1" ht="30.75" customHeight="1" thickBot="1" x14ac:dyDescent="0.3">
      <c r="A15" s="429"/>
      <c r="B15" s="208"/>
      <c r="C15" s="208"/>
      <c r="D15" s="5" t="s">
        <v>415</v>
      </c>
      <c r="E15" s="208"/>
      <c r="F15" s="208"/>
      <c r="G15" s="47"/>
      <c r="H15" s="47"/>
      <c r="I15" s="47"/>
      <c r="J15" s="431"/>
    </row>
    <row r="16" spans="1:10" s="13" customFormat="1" ht="30.75" customHeight="1" thickBot="1" x14ac:dyDescent="0.3">
      <c r="A16" s="428" t="s">
        <v>42</v>
      </c>
      <c r="B16" s="207" t="s">
        <v>43</v>
      </c>
      <c r="C16" s="207" t="s">
        <v>37</v>
      </c>
      <c r="D16" s="5" t="s">
        <v>414</v>
      </c>
      <c r="E16" s="207"/>
      <c r="F16" s="207"/>
      <c r="G16" s="47"/>
      <c r="H16" s="47"/>
      <c r="I16" s="47"/>
      <c r="J16" s="431"/>
    </row>
    <row r="17" spans="1:10" s="13" customFormat="1" ht="33" customHeight="1" thickBot="1" x14ac:dyDescent="0.3">
      <c r="A17" s="429"/>
      <c r="B17" s="208"/>
      <c r="C17" s="208"/>
      <c r="D17" s="5" t="s">
        <v>415</v>
      </c>
      <c r="E17" s="208"/>
      <c r="F17" s="208"/>
      <c r="G17" s="47"/>
      <c r="H17" s="47"/>
      <c r="I17" s="47"/>
      <c r="J17" s="260"/>
    </row>
    <row r="18" spans="1:10" s="13" customFormat="1" ht="63" customHeight="1" thickBot="1" x14ac:dyDescent="0.3">
      <c r="A18" s="428" t="s">
        <v>44</v>
      </c>
      <c r="B18" s="207" t="s">
        <v>45</v>
      </c>
      <c r="C18" s="207" t="s">
        <v>10</v>
      </c>
      <c r="D18" s="5" t="s">
        <v>414</v>
      </c>
      <c r="E18" s="207">
        <v>199</v>
      </c>
      <c r="F18" s="207">
        <v>186</v>
      </c>
      <c r="G18" s="47">
        <v>175</v>
      </c>
      <c r="H18" s="47">
        <v>175</v>
      </c>
      <c r="I18" s="47">
        <v>175</v>
      </c>
      <c r="J18" s="185" t="s">
        <v>433</v>
      </c>
    </row>
    <row r="19" spans="1:10" s="13" customFormat="1" ht="66.75" customHeight="1" thickBot="1" x14ac:dyDescent="0.3">
      <c r="A19" s="429"/>
      <c r="B19" s="208"/>
      <c r="C19" s="208"/>
      <c r="D19" s="5" t="s">
        <v>415</v>
      </c>
      <c r="E19" s="208"/>
      <c r="F19" s="208"/>
      <c r="G19" s="47">
        <v>200</v>
      </c>
      <c r="H19" s="47">
        <v>210</v>
      </c>
      <c r="I19" s="47">
        <v>210</v>
      </c>
      <c r="J19" s="204"/>
    </row>
    <row r="20" spans="1:10" ht="69.75" customHeight="1" thickBot="1" x14ac:dyDescent="0.3">
      <c r="A20" s="428" t="s">
        <v>46</v>
      </c>
      <c r="B20" s="207" t="s">
        <v>47</v>
      </c>
      <c r="C20" s="207" t="s">
        <v>48</v>
      </c>
      <c r="D20" s="5" t="s">
        <v>414</v>
      </c>
      <c r="E20" s="207">
        <v>33975.5</v>
      </c>
      <c r="F20" s="207">
        <v>35000</v>
      </c>
      <c r="G20" s="47">
        <v>37000</v>
      </c>
      <c r="H20" s="47">
        <v>37000</v>
      </c>
      <c r="I20" s="47">
        <v>37000</v>
      </c>
      <c r="J20" s="185" t="s">
        <v>434</v>
      </c>
    </row>
    <row r="21" spans="1:10" ht="81" customHeight="1" thickBot="1" x14ac:dyDescent="0.3">
      <c r="A21" s="429"/>
      <c r="B21" s="208"/>
      <c r="C21" s="208"/>
      <c r="D21" s="5" t="s">
        <v>415</v>
      </c>
      <c r="E21" s="208"/>
      <c r="F21" s="208"/>
      <c r="G21" s="47">
        <v>37000</v>
      </c>
      <c r="H21" s="47">
        <v>37000</v>
      </c>
      <c r="I21" s="47">
        <v>37000</v>
      </c>
      <c r="J21" s="204"/>
    </row>
    <row r="22" spans="1:10" ht="58.5" customHeight="1" thickBot="1" x14ac:dyDescent="0.3">
      <c r="A22" s="428" t="s">
        <v>49</v>
      </c>
      <c r="B22" s="207" t="s">
        <v>50</v>
      </c>
      <c r="C22" s="207" t="s">
        <v>51</v>
      </c>
      <c r="D22" s="5" t="s">
        <v>414</v>
      </c>
      <c r="E22" s="207">
        <v>81133</v>
      </c>
      <c r="F22" s="207">
        <f>F20*F18*12/1000</f>
        <v>78120</v>
      </c>
      <c r="G22" s="47">
        <f>G20*G18*12/1000</f>
        <v>77700</v>
      </c>
      <c r="H22" s="47">
        <f t="shared" ref="H22:I22" si="0">H20*H18*12/1000</f>
        <v>77700</v>
      </c>
      <c r="I22" s="47">
        <f t="shared" si="0"/>
        <v>77700</v>
      </c>
      <c r="J22" s="259" t="s">
        <v>435</v>
      </c>
    </row>
    <row r="23" spans="1:10" ht="59.25" customHeight="1" thickBot="1" x14ac:dyDescent="0.3">
      <c r="A23" s="429"/>
      <c r="B23" s="208"/>
      <c r="C23" s="208"/>
      <c r="D23" s="5" t="s">
        <v>415</v>
      </c>
      <c r="E23" s="208"/>
      <c r="F23" s="208"/>
      <c r="G23" s="47">
        <v>88800</v>
      </c>
      <c r="H23" s="47">
        <v>93240</v>
      </c>
      <c r="I23" s="47">
        <v>93240</v>
      </c>
      <c r="J23" s="260"/>
    </row>
  </sheetData>
  <mergeCells count="64">
    <mergeCell ref="J22:J23"/>
    <mergeCell ref="A22:A23"/>
    <mergeCell ref="B22:B23"/>
    <mergeCell ref="C22:C23"/>
    <mergeCell ref="E22:E23"/>
    <mergeCell ref="F22:F23"/>
    <mergeCell ref="J18:J19"/>
    <mergeCell ref="A20:A21"/>
    <mergeCell ref="B20:B21"/>
    <mergeCell ref="C20:C21"/>
    <mergeCell ref="E20:E21"/>
    <mergeCell ref="F20:F21"/>
    <mergeCell ref="J20:J21"/>
    <mergeCell ref="A18:A19"/>
    <mergeCell ref="B18:B19"/>
    <mergeCell ref="C18:C19"/>
    <mergeCell ref="E18:E19"/>
    <mergeCell ref="F18:F19"/>
    <mergeCell ref="E10:E11"/>
    <mergeCell ref="F10:F11"/>
    <mergeCell ref="J10:J11"/>
    <mergeCell ref="E12:E13"/>
    <mergeCell ref="F12:F13"/>
    <mergeCell ref="J12:J17"/>
    <mergeCell ref="E14:E15"/>
    <mergeCell ref="F14:F15"/>
    <mergeCell ref="E16:E17"/>
    <mergeCell ref="F16:F17"/>
    <mergeCell ref="E6:E7"/>
    <mergeCell ref="F6:F7"/>
    <mergeCell ref="J6:J7"/>
    <mergeCell ref="E8:E9"/>
    <mergeCell ref="F8:F9"/>
    <mergeCell ref="J8:J9"/>
    <mergeCell ref="J1:J2"/>
    <mergeCell ref="E4:E5"/>
    <mergeCell ref="F4:F5"/>
    <mergeCell ref="J4:J5"/>
    <mergeCell ref="A1:A2"/>
    <mergeCell ref="B1:B2"/>
    <mergeCell ref="C1:C2"/>
    <mergeCell ref="G1:I1"/>
    <mergeCell ref="B3:I3"/>
    <mergeCell ref="A4:A5"/>
    <mergeCell ref="B4:B5"/>
    <mergeCell ref="C4:C5"/>
    <mergeCell ref="A6:A7"/>
    <mergeCell ref="B6:B7"/>
    <mergeCell ref="C6:C7"/>
    <mergeCell ref="A8:A9"/>
    <mergeCell ref="B8:B9"/>
    <mergeCell ref="C8:C9"/>
    <mergeCell ref="A10:A11"/>
    <mergeCell ref="B10:B11"/>
    <mergeCell ref="C10:C11"/>
    <mergeCell ref="A16:A17"/>
    <mergeCell ref="B16:B17"/>
    <mergeCell ref="C16:C17"/>
    <mergeCell ref="A12:A13"/>
    <mergeCell ref="B12:B13"/>
    <mergeCell ref="C12:C13"/>
    <mergeCell ref="A14:A15"/>
    <mergeCell ref="B14:B15"/>
    <mergeCell ref="C14:C15"/>
  </mergeCells>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L25" sqref="L25"/>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5"/>
  <sheetViews>
    <sheetView topLeftCell="A31" workbookViewId="0">
      <selection activeCell="A2" sqref="A2:I2"/>
    </sheetView>
  </sheetViews>
  <sheetFormatPr defaultRowHeight="15" x14ac:dyDescent="0.25"/>
  <cols>
    <col min="1" max="1" width="6.42578125" style="56" customWidth="1"/>
    <col min="2" max="2" width="49.5703125" customWidth="1"/>
    <col min="3" max="3" width="17.5703125" customWidth="1"/>
    <col min="4" max="4" width="12.42578125" style="76" customWidth="1"/>
    <col min="5" max="5" width="12.5703125" customWidth="1"/>
    <col min="6" max="6" width="15" customWidth="1"/>
    <col min="7" max="7" width="12.85546875" customWidth="1"/>
    <col min="8" max="8" width="12.42578125" customWidth="1"/>
    <col min="9" max="9" width="14.42578125" customWidth="1"/>
    <col min="10" max="10" width="63.7109375" customWidth="1"/>
  </cols>
  <sheetData>
    <row r="1" spans="1:10" ht="19.5" thickBot="1" x14ac:dyDescent="0.3">
      <c r="A1" s="164" t="s">
        <v>456</v>
      </c>
      <c r="B1" s="164"/>
      <c r="C1" s="164"/>
      <c r="D1" s="164"/>
      <c r="E1" s="164"/>
      <c r="F1" s="164"/>
      <c r="G1" s="164"/>
      <c r="H1" s="164"/>
      <c r="I1" s="164"/>
    </row>
    <row r="2" spans="1:10" ht="19.5" thickBot="1" x14ac:dyDescent="0.35">
      <c r="A2" s="165" t="s">
        <v>457</v>
      </c>
      <c r="B2" s="166"/>
      <c r="C2" s="166"/>
      <c r="D2" s="166"/>
      <c r="E2" s="166"/>
      <c r="F2" s="166"/>
      <c r="G2" s="166"/>
      <c r="H2" s="166"/>
      <c r="I2" s="166"/>
    </row>
    <row r="3" spans="1:10" ht="15.75" customHeight="1" thickBot="1" x14ac:dyDescent="0.3">
      <c r="A3" s="159" t="s">
        <v>1</v>
      </c>
      <c r="B3" s="159" t="s">
        <v>2</v>
      </c>
      <c r="C3" s="193" t="s">
        <v>3</v>
      </c>
      <c r="D3" s="250" t="s">
        <v>413</v>
      </c>
      <c r="E3" s="57" t="s">
        <v>4</v>
      </c>
      <c r="F3" s="1" t="s">
        <v>5</v>
      </c>
      <c r="G3" s="161" t="s">
        <v>6</v>
      </c>
      <c r="H3" s="162"/>
      <c r="I3" s="163"/>
      <c r="J3" s="247" t="s">
        <v>421</v>
      </c>
    </row>
    <row r="4" spans="1:10" ht="15.75" thickBot="1" x14ac:dyDescent="0.3">
      <c r="A4" s="160"/>
      <c r="B4" s="160"/>
      <c r="C4" s="194"/>
      <c r="D4" s="251"/>
      <c r="E4" s="2">
        <v>2016</v>
      </c>
      <c r="F4" s="3">
        <v>2017</v>
      </c>
      <c r="G4" s="2">
        <v>2018</v>
      </c>
      <c r="H4" s="2">
        <v>2019</v>
      </c>
      <c r="I4" s="70">
        <v>2020</v>
      </c>
      <c r="J4" s="247"/>
    </row>
    <row r="5" spans="1:10" ht="15.75" thickBot="1" x14ac:dyDescent="0.3">
      <c r="A5" s="4" t="s">
        <v>7</v>
      </c>
      <c r="B5" s="193" t="s">
        <v>8</v>
      </c>
      <c r="C5" s="241"/>
      <c r="D5" s="241"/>
      <c r="E5" s="241"/>
      <c r="F5" s="241"/>
      <c r="G5" s="241"/>
      <c r="H5" s="241"/>
      <c r="I5" s="242"/>
    </row>
    <row r="6" spans="1:10" ht="40.5" customHeight="1" thickBot="1" x14ac:dyDescent="0.3">
      <c r="A6" s="243">
        <v>1</v>
      </c>
      <c r="B6" s="248" t="s">
        <v>9</v>
      </c>
      <c r="C6" s="249" t="s">
        <v>10</v>
      </c>
      <c r="D6" s="75" t="s">
        <v>414</v>
      </c>
      <c r="E6" s="72">
        <v>3162</v>
      </c>
      <c r="F6" s="69">
        <v>3140</v>
      </c>
      <c r="G6" s="69">
        <v>3120</v>
      </c>
      <c r="H6" s="69">
        <v>3100</v>
      </c>
      <c r="I6" s="78">
        <v>3080</v>
      </c>
      <c r="J6" s="252" t="s">
        <v>423</v>
      </c>
    </row>
    <row r="7" spans="1:10" ht="40.5" customHeight="1" thickBot="1" x14ac:dyDescent="0.3">
      <c r="A7" s="243"/>
      <c r="B7" s="248"/>
      <c r="C7" s="249"/>
      <c r="D7" s="75" t="s">
        <v>415</v>
      </c>
      <c r="E7" s="72">
        <v>3162</v>
      </c>
      <c r="F7" s="69">
        <v>3140</v>
      </c>
      <c r="G7" s="69">
        <v>3160</v>
      </c>
      <c r="H7" s="69">
        <v>3180</v>
      </c>
      <c r="I7" s="78">
        <v>3200</v>
      </c>
      <c r="J7" s="252"/>
    </row>
    <row r="8" spans="1:10" ht="40.5" customHeight="1" thickBot="1" x14ac:dyDescent="0.3">
      <c r="A8" s="243"/>
      <c r="B8" s="248" t="s">
        <v>11</v>
      </c>
      <c r="C8" s="249" t="s">
        <v>12</v>
      </c>
      <c r="D8" s="75" t="s">
        <v>414</v>
      </c>
      <c r="E8" s="72"/>
      <c r="F8" s="48">
        <f t="shared" ref="F8:I9" si="0">F6/E6*100</f>
        <v>99.304237824161916</v>
      </c>
      <c r="G8" s="48">
        <f t="shared" si="0"/>
        <v>99.363057324840767</v>
      </c>
      <c r="H8" s="48">
        <f t="shared" si="0"/>
        <v>99.358974358974365</v>
      </c>
      <c r="I8" s="79">
        <f t="shared" si="0"/>
        <v>99.354838709677423</v>
      </c>
      <c r="J8" s="252"/>
    </row>
    <row r="9" spans="1:10" ht="48.75" customHeight="1" thickBot="1" x14ac:dyDescent="0.3">
      <c r="A9" s="243"/>
      <c r="B9" s="248"/>
      <c r="C9" s="249"/>
      <c r="D9" s="75" t="s">
        <v>415</v>
      </c>
      <c r="E9" s="72"/>
      <c r="F9" s="48">
        <f t="shared" si="0"/>
        <v>99.304237824161916</v>
      </c>
      <c r="G9" s="48">
        <f t="shared" si="0"/>
        <v>100.63694267515923</v>
      </c>
      <c r="H9" s="48">
        <f t="shared" si="0"/>
        <v>100.63291139240506</v>
      </c>
      <c r="I9" s="79">
        <f t="shared" si="0"/>
        <v>100.62893081761007</v>
      </c>
      <c r="J9" s="252"/>
    </row>
    <row r="10" spans="1:10" ht="30.75" customHeight="1" thickBot="1" x14ac:dyDescent="0.3">
      <c r="A10" s="244" t="s">
        <v>13</v>
      </c>
      <c r="B10" s="207" t="s">
        <v>14</v>
      </c>
      <c r="C10" s="256" t="s">
        <v>10</v>
      </c>
      <c r="D10" s="75" t="s">
        <v>414</v>
      </c>
      <c r="E10" s="6"/>
      <c r="F10" s="7"/>
      <c r="G10" s="7"/>
      <c r="H10" s="7"/>
      <c r="I10" s="65"/>
      <c r="J10" s="252"/>
    </row>
    <row r="11" spans="1:10" ht="30" customHeight="1" thickBot="1" x14ac:dyDescent="0.3">
      <c r="A11" s="245"/>
      <c r="B11" s="208"/>
      <c r="C11" s="257"/>
      <c r="D11" s="75" t="s">
        <v>415</v>
      </c>
      <c r="E11" s="6"/>
      <c r="F11" s="7"/>
      <c r="G11" s="7"/>
      <c r="H11" s="7"/>
      <c r="I11" s="65"/>
      <c r="J11" s="252"/>
    </row>
    <row r="12" spans="1:10" ht="15.75" thickBot="1" x14ac:dyDescent="0.3">
      <c r="A12" s="245"/>
      <c r="B12" s="207" t="s">
        <v>11</v>
      </c>
      <c r="C12" s="256" t="s">
        <v>12</v>
      </c>
      <c r="D12" s="75" t="s">
        <v>414</v>
      </c>
      <c r="E12" s="6"/>
      <c r="F12" s="9"/>
      <c r="G12" s="9"/>
      <c r="H12" s="9"/>
      <c r="I12" s="80"/>
      <c r="J12" s="252"/>
    </row>
    <row r="13" spans="1:10" ht="15.75" thickBot="1" x14ac:dyDescent="0.3">
      <c r="A13" s="246"/>
      <c r="B13" s="208"/>
      <c r="C13" s="257"/>
      <c r="D13" s="75" t="s">
        <v>415</v>
      </c>
      <c r="E13" s="9"/>
      <c r="F13" s="9"/>
      <c r="G13" s="9"/>
      <c r="H13" s="9"/>
      <c r="I13" s="80"/>
      <c r="J13" s="252"/>
    </row>
    <row r="14" spans="1:10" ht="15.75" thickBot="1" x14ac:dyDescent="0.3">
      <c r="A14" s="244" t="s">
        <v>15</v>
      </c>
      <c r="B14" s="207" t="s">
        <v>16</v>
      </c>
      <c r="C14" s="256" t="s">
        <v>10</v>
      </c>
      <c r="D14" s="75" t="s">
        <v>414</v>
      </c>
      <c r="E14" s="7">
        <f>E6-E10</f>
        <v>3162</v>
      </c>
      <c r="F14" s="7">
        <f t="shared" ref="F14:I15" si="1">F6-F10</f>
        <v>3140</v>
      </c>
      <c r="G14" s="7">
        <f t="shared" si="1"/>
        <v>3120</v>
      </c>
      <c r="H14" s="7">
        <f t="shared" si="1"/>
        <v>3100</v>
      </c>
      <c r="I14" s="65">
        <f t="shared" si="1"/>
        <v>3080</v>
      </c>
      <c r="J14" s="252"/>
    </row>
    <row r="15" spans="1:10" ht="15.75" thickBot="1" x14ac:dyDescent="0.3">
      <c r="A15" s="245"/>
      <c r="B15" s="208"/>
      <c r="C15" s="257"/>
      <c r="D15" s="75" t="s">
        <v>415</v>
      </c>
      <c r="E15" s="7">
        <f>E7-E11</f>
        <v>3162</v>
      </c>
      <c r="F15" s="7">
        <f t="shared" si="1"/>
        <v>3140</v>
      </c>
      <c r="G15" s="7">
        <f t="shared" si="1"/>
        <v>3160</v>
      </c>
      <c r="H15" s="7">
        <f t="shared" si="1"/>
        <v>3180</v>
      </c>
      <c r="I15" s="65">
        <f t="shared" si="1"/>
        <v>3200</v>
      </c>
      <c r="J15" s="252"/>
    </row>
    <row r="16" spans="1:10" ht="15.75" thickBot="1" x14ac:dyDescent="0.3">
      <c r="A16" s="245"/>
      <c r="B16" s="207" t="s">
        <v>17</v>
      </c>
      <c r="C16" s="256" t="s">
        <v>12</v>
      </c>
      <c r="D16" s="75" t="s">
        <v>414</v>
      </c>
      <c r="E16" s="7"/>
      <c r="F16" s="9">
        <f>F14/E14*100</f>
        <v>99.304237824161916</v>
      </c>
      <c r="G16" s="9">
        <f t="shared" ref="F16:I17" si="2">G14/F14*100</f>
        <v>99.363057324840767</v>
      </c>
      <c r="H16" s="9">
        <f t="shared" si="2"/>
        <v>99.358974358974365</v>
      </c>
      <c r="I16" s="80">
        <f t="shared" si="2"/>
        <v>99.354838709677423</v>
      </c>
      <c r="J16" s="252"/>
    </row>
    <row r="17" spans="1:10" ht="15.75" thickBot="1" x14ac:dyDescent="0.3">
      <c r="A17" s="246"/>
      <c r="B17" s="208"/>
      <c r="C17" s="257"/>
      <c r="D17" s="75" t="s">
        <v>415</v>
      </c>
      <c r="E17" s="6"/>
      <c r="F17" s="9">
        <f t="shared" si="2"/>
        <v>99.304237824161916</v>
      </c>
      <c r="G17" s="9">
        <f t="shared" si="2"/>
        <v>100.63694267515923</v>
      </c>
      <c r="H17" s="9">
        <f t="shared" si="2"/>
        <v>100.63291139240506</v>
      </c>
      <c r="I17" s="80">
        <f t="shared" si="2"/>
        <v>100.62893081761007</v>
      </c>
      <c r="J17" s="253"/>
    </row>
    <row r="18" spans="1:10" ht="29.25" customHeight="1" thickBot="1" x14ac:dyDescent="0.3">
      <c r="A18" s="170" t="s">
        <v>18</v>
      </c>
      <c r="B18" s="259" t="s">
        <v>19</v>
      </c>
      <c r="C18" s="261" t="s">
        <v>10</v>
      </c>
      <c r="D18" s="75" t="s">
        <v>414</v>
      </c>
      <c r="E18" s="7">
        <f t="shared" ref="E18:H19" si="3">(E6+F6)/2</f>
        <v>3151</v>
      </c>
      <c r="F18" s="7">
        <f t="shared" si="3"/>
        <v>3130</v>
      </c>
      <c r="G18" s="7">
        <f t="shared" si="3"/>
        <v>3110</v>
      </c>
      <c r="H18" s="7">
        <f t="shared" si="3"/>
        <v>3090</v>
      </c>
      <c r="I18" s="65">
        <f>(I6+(I6+I20-I22+I24))/2</f>
        <v>3078</v>
      </c>
      <c r="J18" s="254" t="s">
        <v>422</v>
      </c>
    </row>
    <row r="19" spans="1:10" ht="30.75" customHeight="1" thickBot="1" x14ac:dyDescent="0.3">
      <c r="A19" s="171"/>
      <c r="B19" s="260"/>
      <c r="C19" s="262"/>
      <c r="D19" s="75" t="s">
        <v>415</v>
      </c>
      <c r="E19" s="7">
        <f t="shared" si="3"/>
        <v>3151</v>
      </c>
      <c r="F19" s="7">
        <f t="shared" si="3"/>
        <v>3150</v>
      </c>
      <c r="G19" s="7">
        <f t="shared" si="3"/>
        <v>3170</v>
      </c>
      <c r="H19" s="7">
        <f t="shared" si="3"/>
        <v>3190</v>
      </c>
      <c r="I19" s="65">
        <f>(I7+(I7+I21-I23+I25))/2</f>
        <v>3205.5</v>
      </c>
      <c r="J19" s="177"/>
    </row>
    <row r="20" spans="1:10" ht="44.25" customHeight="1" thickBot="1" x14ac:dyDescent="0.3">
      <c r="A20" s="186">
        <v>2</v>
      </c>
      <c r="B20" s="207" t="s">
        <v>20</v>
      </c>
      <c r="C20" s="256" t="s">
        <v>10</v>
      </c>
      <c r="D20" s="75" t="s">
        <v>414</v>
      </c>
      <c r="E20" s="7">
        <v>18</v>
      </c>
      <c r="F20" s="7">
        <v>25</v>
      </c>
      <c r="G20" s="7">
        <v>25</v>
      </c>
      <c r="H20" s="7">
        <v>25</v>
      </c>
      <c r="I20" s="65">
        <v>25</v>
      </c>
      <c r="J20" s="237" t="s">
        <v>424</v>
      </c>
    </row>
    <row r="21" spans="1:10" ht="48.75" customHeight="1" thickBot="1" x14ac:dyDescent="0.3">
      <c r="A21" s="188"/>
      <c r="B21" s="208"/>
      <c r="C21" s="257"/>
      <c r="D21" s="75" t="s">
        <v>415</v>
      </c>
      <c r="E21" s="8">
        <v>18</v>
      </c>
      <c r="F21" s="8">
        <v>25</v>
      </c>
      <c r="G21" s="8">
        <v>30</v>
      </c>
      <c r="H21" s="8">
        <v>35</v>
      </c>
      <c r="I21" s="63">
        <v>35</v>
      </c>
      <c r="J21" s="255"/>
    </row>
    <row r="22" spans="1:10" ht="36.75" customHeight="1" thickBot="1" x14ac:dyDescent="0.3">
      <c r="A22" s="186">
        <v>3</v>
      </c>
      <c r="B22" s="207" t="s">
        <v>21</v>
      </c>
      <c r="C22" s="256" t="s">
        <v>10</v>
      </c>
      <c r="D22" s="75" t="s">
        <v>414</v>
      </c>
      <c r="E22" s="8">
        <v>66</v>
      </c>
      <c r="F22" s="8">
        <v>60</v>
      </c>
      <c r="G22" s="8">
        <v>55</v>
      </c>
      <c r="H22" s="8">
        <v>55</v>
      </c>
      <c r="I22" s="63">
        <v>55</v>
      </c>
      <c r="J22" s="255"/>
    </row>
    <row r="23" spans="1:10" ht="48" customHeight="1" thickBot="1" x14ac:dyDescent="0.3">
      <c r="A23" s="188"/>
      <c r="B23" s="208"/>
      <c r="C23" s="257"/>
      <c r="D23" s="75" t="s">
        <v>415</v>
      </c>
      <c r="E23" s="8">
        <v>66</v>
      </c>
      <c r="F23" s="8">
        <v>60</v>
      </c>
      <c r="G23" s="8">
        <v>50</v>
      </c>
      <c r="H23" s="8">
        <v>50</v>
      </c>
      <c r="I23" s="63">
        <v>50</v>
      </c>
      <c r="J23" s="255"/>
    </row>
    <row r="24" spans="1:10" ht="60.75" customHeight="1" thickBot="1" x14ac:dyDescent="0.3">
      <c r="A24" s="186">
        <v>4</v>
      </c>
      <c r="B24" s="207" t="s">
        <v>22</v>
      </c>
      <c r="C24" s="256" t="s">
        <v>10</v>
      </c>
      <c r="D24" s="75" t="s">
        <v>414</v>
      </c>
      <c r="E24" s="8">
        <v>26</v>
      </c>
      <c r="F24" s="8">
        <v>26</v>
      </c>
      <c r="G24" s="8">
        <v>26</v>
      </c>
      <c r="H24" s="8">
        <v>26</v>
      </c>
      <c r="I24" s="63">
        <v>26</v>
      </c>
      <c r="J24" s="237" t="s">
        <v>425</v>
      </c>
    </row>
    <row r="25" spans="1:10" ht="46.5" customHeight="1" thickBot="1" x14ac:dyDescent="0.3">
      <c r="A25" s="188"/>
      <c r="B25" s="208"/>
      <c r="C25" s="257"/>
      <c r="D25" s="75" t="s">
        <v>415</v>
      </c>
      <c r="E25" s="8">
        <v>26</v>
      </c>
      <c r="F25" s="8">
        <v>26</v>
      </c>
      <c r="G25" s="8">
        <v>26</v>
      </c>
      <c r="H25" s="8">
        <v>26</v>
      </c>
      <c r="I25" s="63">
        <v>26</v>
      </c>
      <c r="J25" s="255"/>
    </row>
    <row r="26" spans="1:10" ht="15.75" thickBot="1" x14ac:dyDescent="0.3">
      <c r="A26" s="186">
        <v>5</v>
      </c>
      <c r="B26" s="207" t="s">
        <v>23</v>
      </c>
      <c r="C26" s="256" t="s">
        <v>24</v>
      </c>
      <c r="D26" s="75" t="s">
        <v>414</v>
      </c>
      <c r="E26" s="8"/>
      <c r="F26" s="11">
        <f t="shared" ref="F26:I27" si="4">F20/F18*1000</f>
        <v>7.9872204472843444</v>
      </c>
      <c r="G26" s="11">
        <f t="shared" si="4"/>
        <v>8.0385852090032142</v>
      </c>
      <c r="H26" s="11">
        <f t="shared" si="4"/>
        <v>8.090614886731391</v>
      </c>
      <c r="I26" s="81">
        <f t="shared" si="4"/>
        <v>8.1221572449642618</v>
      </c>
      <c r="J26" s="263" t="s">
        <v>426</v>
      </c>
    </row>
    <row r="27" spans="1:10" ht="15.75" thickBot="1" x14ac:dyDescent="0.3">
      <c r="A27" s="188"/>
      <c r="B27" s="208"/>
      <c r="C27" s="257"/>
      <c r="D27" s="75" t="s">
        <v>415</v>
      </c>
      <c r="E27" s="11"/>
      <c r="F27" s="11">
        <f t="shared" si="4"/>
        <v>7.9365079365079358</v>
      </c>
      <c r="G27" s="11">
        <f t="shared" si="4"/>
        <v>9.4637223974763405</v>
      </c>
      <c r="H27" s="11">
        <f t="shared" si="4"/>
        <v>10.9717868338558</v>
      </c>
      <c r="I27" s="81">
        <f t="shared" si="4"/>
        <v>10.918733426922476</v>
      </c>
      <c r="J27" s="264"/>
    </row>
    <row r="28" spans="1:10" ht="15.75" thickBot="1" x14ac:dyDescent="0.3">
      <c r="A28" s="186">
        <v>6</v>
      </c>
      <c r="B28" s="207" t="s">
        <v>25</v>
      </c>
      <c r="C28" s="256" t="s">
        <v>24</v>
      </c>
      <c r="D28" s="75" t="s">
        <v>414</v>
      </c>
      <c r="E28" s="11"/>
      <c r="F28" s="11">
        <f t="shared" ref="F28:I29" si="5">F22/F18*1000</f>
        <v>19.169329073482427</v>
      </c>
      <c r="G28" s="11">
        <f t="shared" si="5"/>
        <v>17.684887459807076</v>
      </c>
      <c r="H28" s="11">
        <f t="shared" si="5"/>
        <v>17.79935275080906</v>
      </c>
      <c r="I28" s="81">
        <f t="shared" si="5"/>
        <v>17.868745938921375</v>
      </c>
      <c r="J28" s="264"/>
    </row>
    <row r="29" spans="1:10" ht="15.75" thickBot="1" x14ac:dyDescent="0.3">
      <c r="A29" s="188"/>
      <c r="B29" s="208"/>
      <c r="C29" s="257"/>
      <c r="D29" s="75" t="s">
        <v>415</v>
      </c>
      <c r="E29" s="11"/>
      <c r="F29" s="11">
        <f t="shared" si="5"/>
        <v>19.047619047619051</v>
      </c>
      <c r="G29" s="11">
        <f t="shared" si="5"/>
        <v>15.772870662460567</v>
      </c>
      <c r="H29" s="11">
        <f t="shared" si="5"/>
        <v>15.67398119122257</v>
      </c>
      <c r="I29" s="81">
        <f t="shared" si="5"/>
        <v>15.598190609889253</v>
      </c>
      <c r="J29" s="264"/>
    </row>
    <row r="30" spans="1:10" ht="26.25" customHeight="1" thickBot="1" x14ac:dyDescent="0.3">
      <c r="A30" s="186">
        <v>7</v>
      </c>
      <c r="B30" s="207" t="s">
        <v>26</v>
      </c>
      <c r="C30" s="256" t="s">
        <v>24</v>
      </c>
      <c r="D30" s="75" t="s">
        <v>414</v>
      </c>
      <c r="E30" s="11"/>
      <c r="F30" s="11">
        <f>F26-F28</f>
        <v>-11.182108626198083</v>
      </c>
      <c r="G30" s="11">
        <f t="shared" ref="F30:I31" si="6">G26-G28</f>
        <v>-9.6463022508038616</v>
      </c>
      <c r="H30" s="11">
        <f t="shared" si="6"/>
        <v>-9.7087378640776691</v>
      </c>
      <c r="I30" s="81">
        <f t="shared" si="6"/>
        <v>-9.7465886939571131</v>
      </c>
      <c r="J30" s="263" t="s">
        <v>427</v>
      </c>
    </row>
    <row r="31" spans="1:10" ht="15.75" thickBot="1" x14ac:dyDescent="0.3">
      <c r="A31" s="188"/>
      <c r="B31" s="208"/>
      <c r="C31" s="257"/>
      <c r="D31" s="75" t="s">
        <v>415</v>
      </c>
      <c r="E31" s="11"/>
      <c r="F31" s="11">
        <f t="shared" si="6"/>
        <v>-11.111111111111114</v>
      </c>
      <c r="G31" s="11">
        <f t="shared" si="6"/>
        <v>-6.309148264984227</v>
      </c>
      <c r="H31" s="11">
        <f t="shared" si="6"/>
        <v>-4.7021943573667695</v>
      </c>
      <c r="I31" s="81">
        <f t="shared" si="6"/>
        <v>-4.679457182966777</v>
      </c>
      <c r="J31" s="264"/>
    </row>
    <row r="32" spans="1:10" ht="15.75" thickBot="1" x14ac:dyDescent="0.3">
      <c r="A32" s="186">
        <v>8</v>
      </c>
      <c r="B32" s="207" t="s">
        <v>27</v>
      </c>
      <c r="C32" s="256" t="s">
        <v>24</v>
      </c>
      <c r="D32" s="75" t="s">
        <v>414</v>
      </c>
      <c r="E32" s="11"/>
      <c r="F32" s="11">
        <f t="shared" ref="F32:I33" si="7">F24/F18*1000</f>
        <v>8.3067092651757193</v>
      </c>
      <c r="G32" s="11">
        <f t="shared" si="7"/>
        <v>8.360128617363344</v>
      </c>
      <c r="H32" s="11">
        <f t="shared" si="7"/>
        <v>8.4142394822006477</v>
      </c>
      <c r="I32" s="81">
        <f t="shared" si="7"/>
        <v>8.4470435347628321</v>
      </c>
      <c r="J32" s="248" t="s">
        <v>428</v>
      </c>
    </row>
    <row r="33" spans="1:10" ht="15.75" thickBot="1" x14ac:dyDescent="0.3">
      <c r="A33" s="188"/>
      <c r="B33" s="208"/>
      <c r="C33" s="257"/>
      <c r="D33" s="75" t="s">
        <v>415</v>
      </c>
      <c r="E33" s="11"/>
      <c r="F33" s="11">
        <f t="shared" si="7"/>
        <v>8.2539682539682548</v>
      </c>
      <c r="G33" s="11">
        <f t="shared" si="7"/>
        <v>8.2018927444794958</v>
      </c>
      <c r="H33" s="11">
        <f t="shared" si="7"/>
        <v>8.1504702194357375</v>
      </c>
      <c r="I33" s="81">
        <f t="shared" si="7"/>
        <v>8.1110591171424105</v>
      </c>
      <c r="J33" s="265"/>
    </row>
    <row r="34" spans="1:10" ht="19.5" thickBot="1" x14ac:dyDescent="0.35">
      <c r="A34" s="212"/>
      <c r="B34" s="212"/>
      <c r="C34" s="212"/>
      <c r="D34" s="212"/>
      <c r="E34" s="212"/>
      <c r="F34" s="212"/>
      <c r="G34" s="212"/>
      <c r="H34" s="212"/>
      <c r="I34" s="212"/>
    </row>
    <row r="35" spans="1:10" ht="15.75" thickBot="1" x14ac:dyDescent="0.3">
      <c r="A35" s="159" t="s">
        <v>1</v>
      </c>
      <c r="B35" s="159" t="s">
        <v>2</v>
      </c>
      <c r="C35" s="193" t="s">
        <v>3</v>
      </c>
      <c r="E35" s="57" t="s">
        <v>4</v>
      </c>
      <c r="F35" s="1" t="s">
        <v>5</v>
      </c>
      <c r="G35" s="161" t="s">
        <v>6</v>
      </c>
      <c r="H35" s="162"/>
      <c r="I35" s="162"/>
      <c r="J35" s="258" t="s">
        <v>421</v>
      </c>
    </row>
    <row r="36" spans="1:10" ht="15.75" thickBot="1" x14ac:dyDescent="0.3">
      <c r="A36" s="160"/>
      <c r="B36" s="160"/>
      <c r="C36" s="194"/>
      <c r="E36" s="2">
        <v>2016</v>
      </c>
      <c r="F36" s="3">
        <v>2017</v>
      </c>
      <c r="G36" s="2">
        <v>2018</v>
      </c>
      <c r="H36" s="2">
        <v>2019</v>
      </c>
      <c r="I36" s="70">
        <v>2020</v>
      </c>
      <c r="J36" s="258"/>
    </row>
    <row r="37" spans="1:10" ht="23.25" customHeight="1" thickBot="1" x14ac:dyDescent="0.3">
      <c r="A37" s="12" t="s">
        <v>28</v>
      </c>
      <c r="B37" s="272" t="s">
        <v>29</v>
      </c>
      <c r="C37" s="273"/>
      <c r="D37" s="273"/>
      <c r="E37" s="274"/>
      <c r="F37" s="274"/>
      <c r="G37" s="274"/>
      <c r="H37" s="274"/>
      <c r="I37" s="274"/>
      <c r="J37" s="66"/>
    </row>
    <row r="38" spans="1:10" ht="80.25" customHeight="1" x14ac:dyDescent="0.25">
      <c r="A38" s="186">
        <v>1</v>
      </c>
      <c r="B38" s="219" t="s">
        <v>30</v>
      </c>
      <c r="C38" s="221" t="s">
        <v>10</v>
      </c>
      <c r="D38" s="85" t="s">
        <v>414</v>
      </c>
      <c r="E38" s="87">
        <v>540</v>
      </c>
      <c r="F38" s="87">
        <v>550</v>
      </c>
      <c r="G38" s="87">
        <v>550</v>
      </c>
      <c r="H38" s="87">
        <v>560</v>
      </c>
      <c r="I38" s="86">
        <v>560</v>
      </c>
      <c r="J38" s="275" t="s">
        <v>429</v>
      </c>
    </row>
    <row r="39" spans="1:10" ht="95.25" customHeight="1" thickBot="1" x14ac:dyDescent="0.3">
      <c r="A39" s="188"/>
      <c r="B39" s="220"/>
      <c r="C39" s="222"/>
      <c r="D39" s="75" t="s">
        <v>415</v>
      </c>
      <c r="E39" s="5">
        <v>540</v>
      </c>
      <c r="F39" s="5">
        <v>550</v>
      </c>
      <c r="G39" s="5">
        <v>600</v>
      </c>
      <c r="H39" s="5">
        <v>600</v>
      </c>
      <c r="I39" s="64">
        <v>600</v>
      </c>
      <c r="J39" s="275"/>
    </row>
    <row r="40" spans="1:10" ht="72.75" customHeight="1" thickBot="1" x14ac:dyDescent="0.3">
      <c r="A40" s="186" t="s">
        <v>31</v>
      </c>
      <c r="B40" s="268" t="s">
        <v>32</v>
      </c>
      <c r="C40" s="270" t="s">
        <v>12</v>
      </c>
      <c r="D40" s="75" t="s">
        <v>414</v>
      </c>
      <c r="E40" s="5">
        <v>0.88</v>
      </c>
      <c r="F40" s="5">
        <v>0.88</v>
      </c>
      <c r="G40" s="5">
        <v>0.88</v>
      </c>
      <c r="H40" s="5">
        <v>0.88</v>
      </c>
      <c r="I40" s="64">
        <v>0.88</v>
      </c>
      <c r="J40" s="275" t="s">
        <v>430</v>
      </c>
    </row>
    <row r="41" spans="1:10" ht="46.5" customHeight="1" thickBot="1" x14ac:dyDescent="0.3">
      <c r="A41" s="188"/>
      <c r="B41" s="269"/>
      <c r="C41" s="271"/>
      <c r="D41" s="75" t="s">
        <v>415</v>
      </c>
      <c r="E41" s="5">
        <v>0.88</v>
      </c>
      <c r="F41" s="5">
        <v>0.88</v>
      </c>
      <c r="G41" s="5">
        <v>0.5</v>
      </c>
      <c r="H41" s="5">
        <v>0.5</v>
      </c>
      <c r="I41" s="64">
        <v>0.5</v>
      </c>
      <c r="J41" s="275"/>
    </row>
    <row r="42" spans="1:10" ht="50.25" customHeight="1" thickBot="1" x14ac:dyDescent="0.3">
      <c r="A42" s="186" t="s">
        <v>33</v>
      </c>
      <c r="B42" s="268" t="s">
        <v>34</v>
      </c>
      <c r="C42" s="270" t="s">
        <v>10</v>
      </c>
      <c r="D42" s="75" t="s">
        <v>414</v>
      </c>
      <c r="E42" s="5">
        <v>12</v>
      </c>
      <c r="F42" s="5">
        <v>12</v>
      </c>
      <c r="G42" s="5">
        <v>12</v>
      </c>
      <c r="H42" s="5">
        <v>12</v>
      </c>
      <c r="I42" s="64">
        <v>12</v>
      </c>
      <c r="J42" s="66"/>
    </row>
    <row r="43" spans="1:10" ht="37.5" customHeight="1" thickBot="1" x14ac:dyDescent="0.3">
      <c r="A43" s="188"/>
      <c r="B43" s="269"/>
      <c r="C43" s="271"/>
      <c r="D43" s="75" t="s">
        <v>415</v>
      </c>
      <c r="E43" s="5">
        <v>12</v>
      </c>
      <c r="F43" s="5">
        <v>12</v>
      </c>
      <c r="G43" s="5">
        <v>7</v>
      </c>
      <c r="H43" s="5">
        <v>7</v>
      </c>
      <c r="I43" s="64">
        <v>7</v>
      </c>
      <c r="J43" s="66"/>
    </row>
    <row r="44" spans="1:10" ht="47.25" customHeight="1" thickBot="1" x14ac:dyDescent="0.3">
      <c r="A44" s="186" t="s">
        <v>35</v>
      </c>
      <c r="B44" s="268" t="s">
        <v>36</v>
      </c>
      <c r="C44" s="270" t="s">
        <v>37</v>
      </c>
      <c r="D44" s="75" t="s">
        <v>414</v>
      </c>
      <c r="E44" s="5">
        <v>17</v>
      </c>
      <c r="F44" s="5">
        <v>17</v>
      </c>
      <c r="G44" s="5">
        <v>17</v>
      </c>
      <c r="H44" s="5">
        <v>17</v>
      </c>
      <c r="I44" s="64">
        <v>17</v>
      </c>
      <c r="J44" s="275" t="s">
        <v>431</v>
      </c>
    </row>
    <row r="45" spans="1:10" ht="15.75" thickBot="1" x14ac:dyDescent="0.3">
      <c r="A45" s="188"/>
      <c r="B45" s="269"/>
      <c r="C45" s="271"/>
      <c r="D45" s="75" t="s">
        <v>415</v>
      </c>
      <c r="E45" s="5">
        <v>17</v>
      </c>
      <c r="F45" s="5">
        <v>17</v>
      </c>
      <c r="G45" s="5">
        <v>20</v>
      </c>
      <c r="H45" s="5">
        <v>20</v>
      </c>
      <c r="I45" s="64">
        <v>20</v>
      </c>
      <c r="J45" s="275"/>
    </row>
    <row r="46" spans="1:10" ht="30.75" customHeight="1" thickBot="1" x14ac:dyDescent="0.3">
      <c r="A46" s="170" t="s">
        <v>38</v>
      </c>
      <c r="B46" s="172" t="s">
        <v>39</v>
      </c>
      <c r="C46" s="266" t="s">
        <v>37</v>
      </c>
      <c r="D46" s="75" t="s">
        <v>414</v>
      </c>
      <c r="E46" s="5"/>
      <c r="F46" s="5"/>
      <c r="G46" s="5"/>
      <c r="H46" s="5"/>
      <c r="I46" s="64"/>
      <c r="J46" s="276" t="s">
        <v>432</v>
      </c>
    </row>
    <row r="47" spans="1:10" s="13" customFormat="1" ht="30" customHeight="1" thickBot="1" x14ac:dyDescent="0.3">
      <c r="A47" s="171"/>
      <c r="B47" s="173"/>
      <c r="C47" s="267"/>
      <c r="D47" s="75" t="s">
        <v>415</v>
      </c>
      <c r="E47" s="6"/>
      <c r="F47" s="6"/>
      <c r="G47" s="6"/>
      <c r="H47" s="6"/>
      <c r="I47" s="68"/>
      <c r="J47" s="276"/>
    </row>
    <row r="48" spans="1:10" s="13" customFormat="1" ht="30" customHeight="1" thickBot="1" x14ac:dyDescent="0.3">
      <c r="A48" s="170" t="s">
        <v>40</v>
      </c>
      <c r="B48" s="259" t="s">
        <v>41</v>
      </c>
      <c r="C48" s="266" t="s">
        <v>37</v>
      </c>
      <c r="D48" s="75" t="s">
        <v>414</v>
      </c>
      <c r="E48" s="6"/>
      <c r="F48" s="6"/>
      <c r="G48" s="6"/>
      <c r="H48" s="6"/>
      <c r="I48" s="68"/>
      <c r="J48" s="276"/>
    </row>
    <row r="49" spans="1:10" s="13" customFormat="1" ht="36.75" customHeight="1" thickBot="1" x14ac:dyDescent="0.3">
      <c r="A49" s="171"/>
      <c r="B49" s="260"/>
      <c r="C49" s="267"/>
      <c r="D49" s="75" t="s">
        <v>415</v>
      </c>
      <c r="E49" s="6"/>
      <c r="F49" s="6"/>
      <c r="G49" s="6"/>
      <c r="H49" s="6"/>
      <c r="I49" s="68"/>
      <c r="J49" s="276"/>
    </row>
    <row r="50" spans="1:10" s="13" customFormat="1" ht="35.25" customHeight="1" thickBot="1" x14ac:dyDescent="0.3">
      <c r="A50" s="170" t="s">
        <v>42</v>
      </c>
      <c r="B50" s="259" t="s">
        <v>43</v>
      </c>
      <c r="C50" s="266" t="s">
        <v>37</v>
      </c>
      <c r="D50" s="75" t="s">
        <v>414</v>
      </c>
      <c r="E50" s="6"/>
      <c r="F50" s="6"/>
      <c r="G50" s="6"/>
      <c r="H50" s="6"/>
      <c r="I50" s="68"/>
      <c r="J50" s="276"/>
    </row>
    <row r="51" spans="1:10" s="13" customFormat="1" ht="35.25" customHeight="1" thickBot="1" x14ac:dyDescent="0.3">
      <c r="A51" s="171"/>
      <c r="B51" s="260"/>
      <c r="C51" s="267"/>
      <c r="D51" s="75" t="s">
        <v>415</v>
      </c>
      <c r="E51" s="6"/>
      <c r="F51" s="6"/>
      <c r="G51" s="6"/>
      <c r="H51" s="6"/>
      <c r="I51" s="68"/>
      <c r="J51" s="276"/>
    </row>
    <row r="52" spans="1:10" s="13" customFormat="1" ht="50.25" customHeight="1" thickBot="1" x14ac:dyDescent="0.3">
      <c r="A52" s="170" t="s">
        <v>44</v>
      </c>
      <c r="B52" s="185" t="s">
        <v>45</v>
      </c>
      <c r="C52" s="277" t="s">
        <v>10</v>
      </c>
      <c r="D52" s="75" t="s">
        <v>414</v>
      </c>
      <c r="E52" s="6">
        <v>199</v>
      </c>
      <c r="F52" s="6">
        <v>186</v>
      </c>
      <c r="G52" s="6">
        <v>175</v>
      </c>
      <c r="H52" s="6">
        <v>175</v>
      </c>
      <c r="I52" s="68">
        <v>175</v>
      </c>
      <c r="J52" s="279" t="s">
        <v>433</v>
      </c>
    </row>
    <row r="53" spans="1:10" s="13" customFormat="1" ht="58.5" customHeight="1" thickBot="1" x14ac:dyDescent="0.3">
      <c r="A53" s="171"/>
      <c r="B53" s="204"/>
      <c r="C53" s="278"/>
      <c r="D53" s="75" t="s">
        <v>415</v>
      </c>
      <c r="E53" s="73">
        <v>199</v>
      </c>
      <c r="F53" s="15">
        <v>186</v>
      </c>
      <c r="G53" s="15">
        <v>200</v>
      </c>
      <c r="H53" s="15">
        <v>210</v>
      </c>
      <c r="I53" s="82">
        <v>210</v>
      </c>
      <c r="J53" s="279"/>
    </row>
    <row r="54" spans="1:10" s="13" customFormat="1" ht="75" customHeight="1" thickBot="1" x14ac:dyDescent="0.3">
      <c r="A54" s="170" t="s">
        <v>46</v>
      </c>
      <c r="B54" s="185" t="s">
        <v>47</v>
      </c>
      <c r="C54" s="277" t="s">
        <v>48</v>
      </c>
      <c r="D54" s="75" t="s">
        <v>414</v>
      </c>
      <c r="E54" s="67">
        <v>33975.5</v>
      </c>
      <c r="F54" s="67">
        <v>35000</v>
      </c>
      <c r="G54" s="67">
        <v>37000</v>
      </c>
      <c r="H54" s="67">
        <v>37000</v>
      </c>
      <c r="I54" s="84">
        <v>37000</v>
      </c>
      <c r="J54" s="279" t="s">
        <v>434</v>
      </c>
    </row>
    <row r="55" spans="1:10" s="13" customFormat="1" ht="75" customHeight="1" thickBot="1" x14ac:dyDescent="0.3">
      <c r="A55" s="171"/>
      <c r="B55" s="204"/>
      <c r="C55" s="278"/>
      <c r="D55" s="75" t="s">
        <v>415</v>
      </c>
      <c r="E55" s="16">
        <v>33975.5</v>
      </c>
      <c r="F55" s="16">
        <v>35000</v>
      </c>
      <c r="G55" s="16">
        <v>37000</v>
      </c>
      <c r="H55" s="16">
        <v>37000</v>
      </c>
      <c r="I55" s="71">
        <v>37000</v>
      </c>
      <c r="J55" s="279"/>
    </row>
    <row r="56" spans="1:10" s="13" customFormat="1" ht="80.25" customHeight="1" thickBot="1" x14ac:dyDescent="0.3">
      <c r="A56" s="201" t="s">
        <v>49</v>
      </c>
      <c r="B56" s="185" t="s">
        <v>50</v>
      </c>
      <c r="C56" s="277" t="s">
        <v>51</v>
      </c>
      <c r="D56" s="75" t="s">
        <v>414</v>
      </c>
      <c r="E56" s="16">
        <v>81133</v>
      </c>
      <c r="F56" s="7">
        <f t="shared" ref="F56:I57" si="8">F54*F52*12/1000</f>
        <v>78120</v>
      </c>
      <c r="G56" s="7">
        <f t="shared" si="8"/>
        <v>77700</v>
      </c>
      <c r="H56" s="7">
        <f t="shared" si="8"/>
        <v>77700</v>
      </c>
      <c r="I56" s="65">
        <f t="shared" si="8"/>
        <v>77700</v>
      </c>
      <c r="J56" s="276" t="s">
        <v>435</v>
      </c>
    </row>
    <row r="57" spans="1:10" s="13" customFormat="1" ht="67.5" customHeight="1" thickBot="1" x14ac:dyDescent="0.3">
      <c r="A57" s="203"/>
      <c r="B57" s="204"/>
      <c r="C57" s="278"/>
      <c r="D57" s="75" t="s">
        <v>415</v>
      </c>
      <c r="E57" s="7">
        <v>81133</v>
      </c>
      <c r="F57" s="7">
        <f t="shared" si="8"/>
        <v>78120</v>
      </c>
      <c r="G57" s="7">
        <f t="shared" si="8"/>
        <v>88800</v>
      </c>
      <c r="H57" s="7">
        <f t="shared" si="8"/>
        <v>93240</v>
      </c>
      <c r="I57" s="65">
        <f t="shared" si="8"/>
        <v>93240</v>
      </c>
      <c r="J57" s="276"/>
    </row>
    <row r="58" spans="1:10" ht="21" customHeight="1" thickBot="1" x14ac:dyDescent="0.35">
      <c r="A58" s="212"/>
      <c r="B58" s="212"/>
      <c r="C58" s="212"/>
      <c r="D58" s="212"/>
      <c r="E58" s="212"/>
      <c r="F58" s="212"/>
      <c r="G58" s="212"/>
      <c r="H58" s="212"/>
      <c r="I58" s="212"/>
    </row>
    <row r="59" spans="1:10" ht="15.75" customHeight="1" thickBot="1" x14ac:dyDescent="0.3">
      <c r="A59" s="159" t="s">
        <v>1</v>
      </c>
      <c r="B59" s="159" t="s">
        <v>2</v>
      </c>
      <c r="C59" s="159" t="s">
        <v>3</v>
      </c>
      <c r="E59" s="57" t="s">
        <v>4</v>
      </c>
      <c r="F59" s="1" t="s">
        <v>5</v>
      </c>
      <c r="G59" s="161" t="s">
        <v>6</v>
      </c>
      <c r="H59" s="178"/>
      <c r="I59" s="179"/>
    </row>
    <row r="60" spans="1:10" ht="15.75" thickBot="1" x14ac:dyDescent="0.3">
      <c r="A60" s="160"/>
      <c r="B60" s="160"/>
      <c r="C60" s="160"/>
      <c r="E60" s="2">
        <v>2016</v>
      </c>
      <c r="F60" s="59">
        <v>2017</v>
      </c>
      <c r="G60" s="2">
        <v>2018</v>
      </c>
      <c r="H60" s="2">
        <v>2019</v>
      </c>
      <c r="I60" s="70">
        <v>2020</v>
      </c>
    </row>
    <row r="61" spans="1:10" ht="15.75" thickBot="1" x14ac:dyDescent="0.3">
      <c r="A61" s="18" t="s">
        <v>52</v>
      </c>
      <c r="B61" s="213" t="s">
        <v>53</v>
      </c>
      <c r="C61" s="214"/>
      <c r="D61" s="214"/>
      <c r="E61" s="214"/>
      <c r="F61" s="214"/>
      <c r="G61" s="214"/>
      <c r="H61" s="214"/>
      <c r="I61" s="215"/>
    </row>
    <row r="62" spans="1:10" ht="15.75" customHeight="1" thickBot="1" x14ac:dyDescent="0.3">
      <c r="A62" s="226">
        <v>1</v>
      </c>
      <c r="B62" s="223" t="s">
        <v>54</v>
      </c>
      <c r="C62" s="224" t="s">
        <v>51</v>
      </c>
      <c r="D62" s="75" t="s">
        <v>414</v>
      </c>
      <c r="E62" s="20">
        <f>E67+E73+E225+E231</f>
        <v>0</v>
      </c>
      <c r="F62" s="20" t="e">
        <f>F67+F73+F225+F231</f>
        <v>#DIV/0!</v>
      </c>
      <c r="G62" s="20" t="e">
        <f>G67+G73+G225+G231</f>
        <v>#DIV/0!</v>
      </c>
      <c r="H62" s="20" t="e">
        <f>H67+H73+H225+H231</f>
        <v>#DIV/0!</v>
      </c>
      <c r="I62" s="83" t="e">
        <f>I67+I73+I225+I231</f>
        <v>#DIV/0!</v>
      </c>
    </row>
    <row r="63" spans="1:10" ht="32.25" customHeight="1" thickBot="1" x14ac:dyDescent="0.3">
      <c r="A63" s="227"/>
      <c r="B63" s="223"/>
      <c r="C63" s="225"/>
      <c r="D63" s="75" t="s">
        <v>415</v>
      </c>
      <c r="E63" s="20">
        <f>E69+E75+E227+E233</f>
        <v>0</v>
      </c>
      <c r="F63" s="20">
        <f>F69+F75+F227+F233</f>
        <v>0</v>
      </c>
      <c r="G63" s="20">
        <f>G69+G75+G227+G233</f>
        <v>0</v>
      </c>
      <c r="H63" s="20">
        <f>H69+H75+H227+H233</f>
        <v>0</v>
      </c>
      <c r="I63" s="83">
        <f>I69+I75+I227+I233</f>
        <v>0</v>
      </c>
    </row>
    <row r="64" spans="1:10" ht="32.25" customHeight="1" thickBot="1" x14ac:dyDescent="0.3">
      <c r="A64" s="227"/>
      <c r="B64" s="229" t="s">
        <v>55</v>
      </c>
      <c r="C64" s="231" t="s">
        <v>56</v>
      </c>
      <c r="D64" s="75" t="s">
        <v>414</v>
      </c>
      <c r="E64" s="20"/>
      <c r="F64" s="20" t="e">
        <f>(E67*F69+E73*F75+E225*F227)/E62</f>
        <v>#DIV/0!</v>
      </c>
      <c r="G64" s="20" t="e">
        <f>(F67*G69+F73*G75+F225*G227)/F62</f>
        <v>#DIV/0!</v>
      </c>
      <c r="H64" s="20" t="e">
        <f>(G67*H69+G73*H75+G225*H227)/G62</f>
        <v>#DIV/0!</v>
      </c>
      <c r="I64" s="83" t="e">
        <f>(H67*I69+H73*I75+H225*I227)/H62</f>
        <v>#DIV/0!</v>
      </c>
    </row>
    <row r="65" spans="1:9" ht="15.75" thickBot="1" x14ac:dyDescent="0.3">
      <c r="A65" s="227"/>
      <c r="B65" s="230"/>
      <c r="C65" s="232"/>
      <c r="D65" s="75" t="s">
        <v>415</v>
      </c>
      <c r="E65" s="20"/>
      <c r="F65" s="20" t="e">
        <f>(E69*F71+E75*F77+E227*F229)/E63</f>
        <v>#DIV/0!</v>
      </c>
      <c r="G65" s="20" t="e">
        <f>(F69*G71+F75*G77+F227*G229)/F63</f>
        <v>#DIV/0!</v>
      </c>
      <c r="H65" s="20" t="e">
        <f>(G69*H71+G75*H77+G227*H229)/G63</f>
        <v>#DIV/0!</v>
      </c>
      <c r="I65" s="83" t="e">
        <f>(H69*I71+H75*I77+H227*I229)/H63</f>
        <v>#DIV/0!</v>
      </c>
    </row>
    <row r="66" spans="1:9" ht="15.75" thickBot="1" x14ac:dyDescent="0.3">
      <c r="A66" s="227"/>
      <c r="B66" s="233" t="s">
        <v>57</v>
      </c>
      <c r="C66" s="231" t="s">
        <v>58</v>
      </c>
      <c r="D66" s="75" t="s">
        <v>414</v>
      </c>
      <c r="E66" s="20"/>
      <c r="F66" s="20"/>
      <c r="G66" s="20"/>
      <c r="H66" s="20"/>
      <c r="I66" s="83"/>
    </row>
    <row r="67" spans="1:9" ht="15.75" customHeight="1" thickBot="1" x14ac:dyDescent="0.3">
      <c r="A67" s="228"/>
      <c r="B67" s="233"/>
      <c r="C67" s="232"/>
      <c r="D67" s="75" t="s">
        <v>415</v>
      </c>
      <c r="E67" s="20"/>
      <c r="F67" s="20" t="e">
        <f>F63/E63/F65*10000</f>
        <v>#DIV/0!</v>
      </c>
      <c r="G67" s="20" t="e">
        <f>G63/F63/G65*10000</f>
        <v>#DIV/0!</v>
      </c>
      <c r="H67" s="20" t="e">
        <f>H63/G63/H65*10000</f>
        <v>#DIV/0!</v>
      </c>
      <c r="I67" s="83" t="e">
        <f>I63/H63/I65*10000</f>
        <v>#DIV/0!</v>
      </c>
    </row>
    <row r="68" spans="1:9" ht="15.75" customHeight="1" thickBot="1" x14ac:dyDescent="0.3">
      <c r="A68" s="226" t="s">
        <v>31</v>
      </c>
      <c r="B68" s="280" t="s">
        <v>59</v>
      </c>
      <c r="C68" s="239" t="s">
        <v>60</v>
      </c>
      <c r="D68" s="75" t="s">
        <v>414</v>
      </c>
      <c r="E68" s="20"/>
      <c r="F68" s="20">
        <f>E68*F69*F71/10000</f>
        <v>0</v>
      </c>
      <c r="G68" s="20">
        <f>F68*G69*G71/10000</f>
        <v>0</v>
      </c>
      <c r="H68" s="20">
        <f>G68*H69*H71/10000</f>
        <v>0</v>
      </c>
      <c r="I68" s="83">
        <f>H68*I69*I71/10000</f>
        <v>0</v>
      </c>
    </row>
    <row r="69" spans="1:9" ht="15.75" thickBot="1" x14ac:dyDescent="0.3">
      <c r="A69" s="227"/>
      <c r="B69" s="238"/>
      <c r="C69" s="240"/>
      <c r="D69" s="75" t="s">
        <v>415</v>
      </c>
      <c r="E69" s="20"/>
      <c r="F69" s="20">
        <f>E69*F71*F73/10000</f>
        <v>0</v>
      </c>
      <c r="G69" s="20">
        <f>F69*G71*G73/10000</f>
        <v>0</v>
      </c>
      <c r="H69" s="20">
        <f>G69*H71*H73/10000</f>
        <v>0</v>
      </c>
      <c r="I69" s="83">
        <f>H69*I71*I73/10000</f>
        <v>0</v>
      </c>
    </row>
    <row r="70" spans="1:9" ht="15.75" thickBot="1" x14ac:dyDescent="0.3">
      <c r="A70" s="227"/>
      <c r="B70" s="281" t="s">
        <v>61</v>
      </c>
      <c r="C70" s="239" t="s">
        <v>56</v>
      </c>
      <c r="D70" s="75" t="s">
        <v>414</v>
      </c>
      <c r="E70" s="20"/>
      <c r="F70" s="20"/>
      <c r="G70" s="20"/>
      <c r="H70" s="20"/>
      <c r="I70" s="83"/>
    </row>
    <row r="71" spans="1:9" ht="15.75" customHeight="1" thickBot="1" x14ac:dyDescent="0.3">
      <c r="A71" s="227"/>
      <c r="B71" s="282"/>
      <c r="C71" s="240"/>
      <c r="D71" s="75" t="s">
        <v>415</v>
      </c>
      <c r="E71" s="20"/>
      <c r="F71" s="20"/>
      <c r="G71" s="20"/>
      <c r="H71" s="20"/>
      <c r="I71" s="83"/>
    </row>
    <row r="72" spans="1:9" ht="15.75" customHeight="1" thickBot="1" x14ac:dyDescent="0.3">
      <c r="A72" s="227"/>
      <c r="B72" s="237" t="s">
        <v>62</v>
      </c>
      <c r="C72" s="239" t="s">
        <v>58</v>
      </c>
      <c r="D72" s="75" t="s">
        <v>414</v>
      </c>
      <c r="E72" s="20"/>
      <c r="F72" s="20"/>
      <c r="G72" s="20"/>
      <c r="H72" s="20"/>
      <c r="I72" s="83"/>
    </row>
    <row r="73" spans="1:9" ht="15.75" thickBot="1" x14ac:dyDescent="0.3">
      <c r="A73" s="228"/>
      <c r="B73" s="238"/>
      <c r="C73" s="240"/>
      <c r="D73" s="75" t="s">
        <v>415</v>
      </c>
      <c r="E73" s="20"/>
      <c r="F73" s="20"/>
      <c r="G73" s="20"/>
      <c r="H73" s="20"/>
      <c r="I73" s="83"/>
    </row>
    <row r="74" spans="1:9" ht="15.75" thickBot="1" x14ac:dyDescent="0.3">
      <c r="A74" s="234">
        <v>3</v>
      </c>
      <c r="B74" s="237" t="s">
        <v>63</v>
      </c>
      <c r="C74" s="239" t="s">
        <v>60</v>
      </c>
      <c r="D74" s="75" t="s">
        <v>414</v>
      </c>
      <c r="E74" s="20">
        <f>E80+E99+E105+E111+E117+E123+E129+E135+E141+E147+E153+E159+E165+E171+E86+E93+E177+E183+E189+E195+E201+E207+E213+E219</f>
        <v>0</v>
      </c>
      <c r="F74" s="20">
        <f>F80+F99+F105+F111+F117+F123+F129+F135+F141+F147+F153+F159+F165+F171+F86+F93+F177+F183+F189+F195+F201+F207+F213+F219</f>
        <v>0</v>
      </c>
      <c r="G74" s="20">
        <f>G80+G99+G105+G111+G117+G123+G129+G135+G141+G147+G153+G159+G165+G171+G86+G93+G177+G183+G189+G195+G201+G207+G213+G219</f>
        <v>0</v>
      </c>
      <c r="H74" s="20">
        <f>H80+H99+H105+H111+H117+H123+H129+H135+H141+H147+H153+H159+H165+H171+H86+H93+H177+H183+H189+H195+H201+H207+H213+H219</f>
        <v>0</v>
      </c>
      <c r="I74" s="83">
        <f>I80+I99+I105+I111+I117+I123+I129+I135+I141+I147+I153+I159+I165+I171+I86+I93+I177+I183+I189+I195+I201+I207+I213+I219</f>
        <v>0</v>
      </c>
    </row>
    <row r="75" spans="1:9" ht="15.75" thickBot="1" x14ac:dyDescent="0.3">
      <c r="A75" s="235"/>
      <c r="B75" s="238"/>
      <c r="C75" s="240"/>
      <c r="D75" s="75" t="s">
        <v>415</v>
      </c>
      <c r="E75" s="20">
        <f>E82+E101+E107+E113+E119+E125+E131+E137+E143+E149+E155+E161+E167+E173+E89+E94+E179+E185+E191+E197+E203+E209+E215+E221</f>
        <v>0</v>
      </c>
      <c r="F75" s="20">
        <f>F82+F101+F107+F113+F119+F125+F131+F137+F143+F149+F155+F161+F167+F173+F89+F94+F179+F185+F191+F197+F203+F209+F215+F221</f>
        <v>0</v>
      </c>
      <c r="G75" s="20">
        <f>G82+G101+G107+G113+G119+G125+G131+G137+G143+G149+G155+G161+G167+G173+G89+G94+G179+G185+G191+G197+G203+G209+G215+G221</f>
        <v>0</v>
      </c>
      <c r="H75" s="20">
        <f>H82+H101+H107+H113+H119+H125+H131+H137+H143+H149+H155+H161+H167+H173+H89+H94+H179+H185+H191+H197+H203+H209+H215+H221</f>
        <v>0</v>
      </c>
      <c r="I75" s="83">
        <f>I82+I101+I107+I113+I119+I125+I131+I137+I143+I149+I155+I161+I167+I173+I89+I94+I179+I185+I191+I197+I203+I209+I215+I221</f>
        <v>0</v>
      </c>
    </row>
    <row r="76" spans="1:9" ht="15.75" thickBot="1" x14ac:dyDescent="0.3">
      <c r="A76" s="235"/>
      <c r="B76" s="237" t="s">
        <v>64</v>
      </c>
      <c r="C76" s="239" t="s">
        <v>56</v>
      </c>
      <c r="D76" s="75" t="s">
        <v>414</v>
      </c>
      <c r="E76" s="20"/>
      <c r="F76" s="20" t="e">
        <f>(E80*F82+E99*F101+E105*F107+E111*F113+E117*F119+E123*F125+E129*F131+E135*F137+E141*F143+E147*F149+E153*F155+E159*F161+E165*F167+E171*F173)/E74</f>
        <v>#DIV/0!</v>
      </c>
      <c r="G76" s="20" t="e">
        <f>(F80*G82+F99*G101+F105*G107+F111*G113+F117*G119+F123*G125+F129*G131+F135*G137+F141*G143+F147*G149+F153*G155+F159*G161+F165*G167+F171*G173)/F74</f>
        <v>#DIV/0!</v>
      </c>
      <c r="H76" s="20" t="e">
        <f>(G80*H82+G99*H101+G105*H107+G111*H113+G117*H119+G123*H125+G129*H131+G135*H137+G141*H143+G147*H149+G153*H155+G159*H161+G165*H167+G171*H173)/G74</f>
        <v>#DIV/0!</v>
      </c>
      <c r="I76" s="83" t="e">
        <f>(H80*I82+H99*I101+H105*I107+H111*I113+H117*I119+H123*I125+H129*I131+H135*I137+H141*I143+H147*I149+H153*I155+H159*I161+H165*I167+H171*I173)/H74</f>
        <v>#DIV/0!</v>
      </c>
    </row>
    <row r="77" spans="1:9" ht="15.75" thickBot="1" x14ac:dyDescent="0.3">
      <c r="A77" s="235"/>
      <c r="B77" s="238"/>
      <c r="C77" s="240"/>
      <c r="D77" s="75" t="s">
        <v>415</v>
      </c>
      <c r="E77" s="20"/>
      <c r="F77" s="20" t="e">
        <f>(E82*F84+E101*F103+E107*F109+E113*F115+E119*F121+E125*F127+E131*F133+E137*F139+E143*F145+E149*F151+E155*F157+E161*F163+E167*F169+E173*F175)/E75</f>
        <v>#DIV/0!</v>
      </c>
      <c r="G77" s="20" t="e">
        <f>(F82*G84+F101*G103+F107*G109+F113*G115+F119*G121+F125*G127+F131*G133+F137*G139+F143*G145+F149*G151+F155*G157+F161*G163+F167*G169+F173*G175)/F75</f>
        <v>#DIV/0!</v>
      </c>
      <c r="H77" s="20" t="e">
        <f>(G82*H84+G101*H103+G107*H109+G113*H115+G119*H121+G125*H127+G131*H133+G137*H139+G143*H145+G149*H151+G155*H157+G161*H163+G167*H169+G173*H175)/G75</f>
        <v>#DIV/0!</v>
      </c>
      <c r="I77" s="83" t="e">
        <f>(H82*I84+H101*I103+H107*I109+H113*I115+H119*I121+H125*I127+H131*I133+H137*I139+H143*I145+H149*I151+H155*I157+H161*I163+H167*I169+H173*I175)/H75</f>
        <v>#DIV/0!</v>
      </c>
    </row>
    <row r="78" spans="1:9" ht="15.75" thickBot="1" x14ac:dyDescent="0.3">
      <c r="A78" s="235"/>
      <c r="B78" s="237" t="s">
        <v>62</v>
      </c>
      <c r="C78" s="239" t="s">
        <v>58</v>
      </c>
      <c r="D78" s="75" t="s">
        <v>414</v>
      </c>
      <c r="E78" s="20"/>
      <c r="F78" s="20" t="e">
        <f t="shared" ref="F78:I79" si="9">F74/E74/F76*10000</f>
        <v>#DIV/0!</v>
      </c>
      <c r="G78" s="20" t="e">
        <f t="shared" si="9"/>
        <v>#DIV/0!</v>
      </c>
      <c r="H78" s="20" t="e">
        <f t="shared" si="9"/>
        <v>#DIV/0!</v>
      </c>
      <c r="I78" s="83" t="e">
        <f t="shared" si="9"/>
        <v>#DIV/0!</v>
      </c>
    </row>
    <row r="79" spans="1:9" ht="15.75" thickBot="1" x14ac:dyDescent="0.3">
      <c r="A79" s="236"/>
      <c r="B79" s="238"/>
      <c r="C79" s="240"/>
      <c r="D79" s="75" t="s">
        <v>415</v>
      </c>
      <c r="E79" s="20"/>
      <c r="F79" s="20" t="e">
        <f t="shared" si="9"/>
        <v>#DIV/0!</v>
      </c>
      <c r="G79" s="20" t="e">
        <f t="shared" si="9"/>
        <v>#DIV/0!</v>
      </c>
      <c r="H79" s="20" t="e">
        <f t="shared" si="9"/>
        <v>#DIV/0!</v>
      </c>
      <c r="I79" s="83" t="e">
        <f t="shared" si="9"/>
        <v>#DIV/0!</v>
      </c>
    </row>
    <row r="80" spans="1:9" ht="15.75" thickBot="1" x14ac:dyDescent="0.3">
      <c r="A80" s="10"/>
      <c r="B80" s="216" t="s">
        <v>65</v>
      </c>
      <c r="C80" s="217"/>
      <c r="D80" s="217"/>
      <c r="E80" s="217"/>
      <c r="F80" s="217"/>
      <c r="G80" s="217"/>
      <c r="H80" s="217"/>
      <c r="I80" s="218"/>
    </row>
    <row r="81" spans="1:9" ht="15.75" thickBot="1" x14ac:dyDescent="0.3">
      <c r="A81" s="60"/>
      <c r="B81" s="89"/>
      <c r="C81" s="89"/>
      <c r="D81" s="90"/>
      <c r="E81" s="89"/>
      <c r="F81" s="89"/>
      <c r="G81" s="89"/>
      <c r="H81" s="89"/>
      <c r="I81" s="89"/>
    </row>
    <row r="82" spans="1:9" ht="26.25" customHeight="1" thickBot="1" x14ac:dyDescent="0.3">
      <c r="A82" s="186" t="s">
        <v>66</v>
      </c>
      <c r="B82" s="183" t="s">
        <v>67</v>
      </c>
      <c r="C82" s="183" t="s">
        <v>60</v>
      </c>
      <c r="D82" s="75" t="s">
        <v>414</v>
      </c>
      <c r="E82" s="21"/>
      <c r="F82" s="20">
        <f>E82*F84*F86/10000</f>
        <v>0</v>
      </c>
      <c r="G82" s="20">
        <f>F82*G84*G86/10000</f>
        <v>0</v>
      </c>
      <c r="H82" s="20">
        <f>G82*H84*H86/10000</f>
        <v>0</v>
      </c>
      <c r="I82" s="83">
        <f>H82*I84*I86/10000</f>
        <v>0</v>
      </c>
    </row>
    <row r="83" spans="1:9" ht="15.75" thickBot="1" x14ac:dyDescent="0.3">
      <c r="A83" s="187"/>
      <c r="B83" s="189"/>
      <c r="C83" s="189"/>
      <c r="D83" s="75" t="s">
        <v>415</v>
      </c>
      <c r="E83" s="21"/>
      <c r="F83" s="20"/>
      <c r="G83" s="20"/>
      <c r="H83" s="20"/>
      <c r="I83" s="83"/>
    </row>
    <row r="84" spans="1:9" ht="51.75" customHeight="1" thickBot="1" x14ac:dyDescent="0.3">
      <c r="A84" s="187"/>
      <c r="B84" s="183" t="s">
        <v>64</v>
      </c>
      <c r="C84" s="183" t="s">
        <v>56</v>
      </c>
      <c r="D84" s="75" t="s">
        <v>414</v>
      </c>
      <c r="E84" s="20"/>
      <c r="F84" s="20"/>
      <c r="G84" s="20"/>
      <c r="H84" s="20"/>
      <c r="I84" s="83"/>
    </row>
    <row r="85" spans="1:9" ht="15.75" thickBot="1" x14ac:dyDescent="0.3">
      <c r="A85" s="187"/>
      <c r="B85" s="189"/>
      <c r="C85" s="189"/>
      <c r="D85" s="75" t="s">
        <v>415</v>
      </c>
      <c r="E85" s="20"/>
      <c r="F85" s="20"/>
      <c r="G85" s="20"/>
      <c r="H85" s="20"/>
      <c r="I85" s="83"/>
    </row>
    <row r="86" spans="1:9" ht="26.25" customHeight="1" thickBot="1" x14ac:dyDescent="0.3">
      <c r="A86" s="187"/>
      <c r="B86" s="183" t="s">
        <v>62</v>
      </c>
      <c r="C86" s="183" t="s">
        <v>58</v>
      </c>
      <c r="D86" s="75" t="s">
        <v>414</v>
      </c>
      <c r="E86" s="20"/>
      <c r="F86" s="20"/>
      <c r="G86" s="20"/>
      <c r="H86" s="20"/>
      <c r="I86" s="83"/>
    </row>
    <row r="87" spans="1:9" ht="15.75" thickBot="1" x14ac:dyDescent="0.3">
      <c r="A87" s="187"/>
      <c r="B87" s="189"/>
      <c r="C87" s="189"/>
      <c r="D87" s="75" t="s">
        <v>415</v>
      </c>
      <c r="E87" s="20"/>
      <c r="F87" s="20"/>
      <c r="G87" s="20"/>
      <c r="H87" s="20"/>
      <c r="I87" s="83"/>
    </row>
    <row r="88" spans="1:9" ht="15.75" thickBot="1" x14ac:dyDescent="0.3">
      <c r="A88" s="187" t="s">
        <v>68</v>
      </c>
      <c r="B88" s="183" t="s">
        <v>69</v>
      </c>
      <c r="C88" s="183" t="s">
        <v>60</v>
      </c>
      <c r="D88" s="75" t="s">
        <v>414</v>
      </c>
      <c r="E88" s="20"/>
      <c r="F88" s="20">
        <f t="shared" ref="F88:I89" si="10">E88*F90*F92/10000</f>
        <v>0</v>
      </c>
      <c r="G88" s="20">
        <f t="shared" si="10"/>
        <v>0</v>
      </c>
      <c r="H88" s="20">
        <f t="shared" si="10"/>
        <v>0</v>
      </c>
      <c r="I88" s="83">
        <f t="shared" si="10"/>
        <v>0</v>
      </c>
    </row>
    <row r="89" spans="1:9" ht="15.75" thickBot="1" x14ac:dyDescent="0.3">
      <c r="A89" s="187"/>
      <c r="B89" s="189"/>
      <c r="C89" s="189"/>
      <c r="D89" s="75" t="s">
        <v>415</v>
      </c>
      <c r="E89" s="20"/>
      <c r="F89" s="20">
        <f t="shared" si="10"/>
        <v>0</v>
      </c>
      <c r="G89" s="20">
        <f t="shared" si="10"/>
        <v>0</v>
      </c>
      <c r="H89" s="20">
        <f t="shared" si="10"/>
        <v>0</v>
      </c>
      <c r="I89" s="83">
        <f t="shared" si="10"/>
        <v>0</v>
      </c>
    </row>
    <row r="90" spans="1:9" ht="15.75" thickBot="1" x14ac:dyDescent="0.3">
      <c r="A90" s="187"/>
      <c r="B90" s="183" t="s">
        <v>64</v>
      </c>
      <c r="C90" s="183" t="s">
        <v>56</v>
      </c>
      <c r="D90" s="75" t="s">
        <v>414</v>
      </c>
      <c r="E90" s="20"/>
      <c r="F90" s="20"/>
      <c r="G90" s="20"/>
      <c r="H90" s="20"/>
      <c r="I90" s="83"/>
    </row>
    <row r="91" spans="1:9" ht="15.75" thickBot="1" x14ac:dyDescent="0.3">
      <c r="A91" s="187"/>
      <c r="B91" s="189"/>
      <c r="C91" s="189"/>
      <c r="D91" s="75" t="s">
        <v>415</v>
      </c>
      <c r="E91" s="20"/>
      <c r="F91" s="20"/>
      <c r="G91" s="20"/>
      <c r="H91" s="20"/>
      <c r="I91" s="83"/>
    </row>
    <row r="92" spans="1:9" ht="15.75" thickBot="1" x14ac:dyDescent="0.3">
      <c r="A92" s="187"/>
      <c r="B92" s="183" t="s">
        <v>62</v>
      </c>
      <c r="C92" s="183" t="s">
        <v>58</v>
      </c>
      <c r="D92" s="75" t="s">
        <v>414</v>
      </c>
      <c r="E92" s="20"/>
      <c r="F92" s="20"/>
      <c r="G92" s="20"/>
      <c r="H92" s="20"/>
      <c r="I92" s="83"/>
    </row>
    <row r="93" spans="1:9" ht="15.75" thickBot="1" x14ac:dyDescent="0.3">
      <c r="A93" s="188"/>
      <c r="B93" s="189"/>
      <c r="C93" s="189"/>
      <c r="D93" s="75" t="s">
        <v>415</v>
      </c>
      <c r="E93" s="20"/>
      <c r="F93" s="20"/>
      <c r="G93" s="20"/>
      <c r="H93" s="20"/>
      <c r="I93" s="83"/>
    </row>
    <row r="94" spans="1:9" ht="23.25" customHeight="1" thickBot="1" x14ac:dyDescent="0.3">
      <c r="A94" s="186" t="s">
        <v>70</v>
      </c>
      <c r="B94" s="183" t="s">
        <v>71</v>
      </c>
      <c r="C94" s="183" t="s">
        <v>60</v>
      </c>
      <c r="D94" s="75" t="s">
        <v>414</v>
      </c>
      <c r="E94" s="20"/>
      <c r="F94" s="20">
        <f>E94*F97*F99/10000</f>
        <v>0</v>
      </c>
      <c r="G94" s="20">
        <f>F94*G97*G99/10000</f>
        <v>0</v>
      </c>
      <c r="H94" s="20">
        <f>G94*H97*H99/10000</f>
        <v>0</v>
      </c>
      <c r="I94" s="83">
        <f>H94*I97*I99/10000</f>
        <v>0</v>
      </c>
    </row>
    <row r="95" spans="1:9" ht="15.75" thickBot="1" x14ac:dyDescent="0.3">
      <c r="A95" s="187"/>
      <c r="B95" s="189"/>
      <c r="C95" s="189"/>
      <c r="D95" s="75" t="s">
        <v>415</v>
      </c>
      <c r="E95" s="20"/>
      <c r="F95" s="20">
        <f>E95*F98*F101/10000</f>
        <v>0</v>
      </c>
      <c r="G95" s="20">
        <f>F95*G98*G101/10000</f>
        <v>0</v>
      </c>
      <c r="H95" s="20">
        <f>G95*H98*H101/10000</f>
        <v>0</v>
      </c>
      <c r="I95" s="83">
        <f>H95*I98*I101/10000</f>
        <v>0</v>
      </c>
    </row>
    <row r="96" spans="1:9" ht="15.75" thickBot="1" x14ac:dyDescent="0.3">
      <c r="A96" s="187"/>
      <c r="B96" s="183" t="s">
        <v>64</v>
      </c>
      <c r="C96" s="183" t="s">
        <v>56</v>
      </c>
      <c r="D96" s="75" t="s">
        <v>414</v>
      </c>
      <c r="E96" s="20"/>
      <c r="F96" s="20"/>
      <c r="G96" s="20"/>
      <c r="H96" s="20"/>
      <c r="I96" s="83"/>
    </row>
    <row r="97" spans="1:9" ht="15.75" thickBot="1" x14ac:dyDescent="0.3">
      <c r="A97" s="187"/>
      <c r="B97" s="189"/>
      <c r="C97" s="189"/>
      <c r="D97" s="75" t="s">
        <v>415</v>
      </c>
      <c r="E97" s="20"/>
      <c r="F97" s="20"/>
      <c r="G97" s="20"/>
      <c r="H97" s="20"/>
      <c r="I97" s="83"/>
    </row>
    <row r="98" spans="1:9" ht="15.75" thickBot="1" x14ac:dyDescent="0.3">
      <c r="A98" s="187"/>
      <c r="B98" s="183" t="s">
        <v>62</v>
      </c>
      <c r="C98" s="183" t="s">
        <v>58</v>
      </c>
      <c r="D98" s="75" t="s">
        <v>414</v>
      </c>
      <c r="E98" s="20"/>
      <c r="F98" s="20"/>
      <c r="G98" s="20"/>
      <c r="H98" s="20"/>
      <c r="I98" s="83"/>
    </row>
    <row r="99" spans="1:9" ht="15.75" thickBot="1" x14ac:dyDescent="0.3">
      <c r="A99" s="188"/>
      <c r="B99" s="189"/>
      <c r="C99" s="189"/>
      <c r="D99" s="75" t="s">
        <v>415</v>
      </c>
      <c r="E99" s="20"/>
      <c r="F99" s="20"/>
      <c r="G99" s="20"/>
      <c r="H99" s="20"/>
      <c r="I99" s="83"/>
    </row>
    <row r="100" spans="1:9" ht="15.75" thickBot="1" x14ac:dyDescent="0.3">
      <c r="A100" s="209" t="s">
        <v>72</v>
      </c>
      <c r="B100" s="183" t="s">
        <v>73</v>
      </c>
      <c r="C100" s="183" t="s">
        <v>60</v>
      </c>
      <c r="D100" s="75" t="s">
        <v>414</v>
      </c>
      <c r="E100" s="20"/>
      <c r="F100" s="20">
        <f t="shared" ref="F100:I101" si="11">E100*F102*F104/10000</f>
        <v>0</v>
      </c>
      <c r="G100" s="20">
        <f t="shared" si="11"/>
        <v>0</v>
      </c>
      <c r="H100" s="20">
        <f t="shared" si="11"/>
        <v>0</v>
      </c>
      <c r="I100" s="83">
        <f t="shared" si="11"/>
        <v>0</v>
      </c>
    </row>
    <row r="101" spans="1:9" ht="15.75" thickBot="1" x14ac:dyDescent="0.3">
      <c r="A101" s="210"/>
      <c r="B101" s="189"/>
      <c r="C101" s="189"/>
      <c r="D101" s="75" t="s">
        <v>415</v>
      </c>
      <c r="E101" s="21"/>
      <c r="F101" s="20">
        <f t="shared" si="11"/>
        <v>0</v>
      </c>
      <c r="G101" s="20">
        <f t="shared" si="11"/>
        <v>0</v>
      </c>
      <c r="H101" s="20">
        <f t="shared" si="11"/>
        <v>0</v>
      </c>
      <c r="I101" s="83">
        <f t="shared" si="11"/>
        <v>0</v>
      </c>
    </row>
    <row r="102" spans="1:9" ht="15.75" thickBot="1" x14ac:dyDescent="0.3">
      <c r="A102" s="210"/>
      <c r="B102" s="183" t="s">
        <v>64</v>
      </c>
      <c r="C102" s="183" t="s">
        <v>56</v>
      </c>
      <c r="D102" s="75" t="s">
        <v>414</v>
      </c>
      <c r="E102" s="21"/>
      <c r="F102" s="20"/>
      <c r="G102" s="20"/>
      <c r="H102" s="20"/>
      <c r="I102" s="83"/>
    </row>
    <row r="103" spans="1:9" ht="15.75" thickBot="1" x14ac:dyDescent="0.3">
      <c r="A103" s="210"/>
      <c r="B103" s="189"/>
      <c r="C103" s="189"/>
      <c r="D103" s="75" t="s">
        <v>415</v>
      </c>
      <c r="E103" s="20"/>
      <c r="F103" s="20"/>
      <c r="G103" s="20"/>
      <c r="H103" s="20"/>
      <c r="I103" s="83"/>
    </row>
    <row r="104" spans="1:9" ht="15.75" thickBot="1" x14ac:dyDescent="0.3">
      <c r="A104" s="210"/>
      <c r="B104" s="183" t="s">
        <v>62</v>
      </c>
      <c r="C104" s="183" t="s">
        <v>58</v>
      </c>
      <c r="D104" s="75" t="s">
        <v>414</v>
      </c>
      <c r="E104" s="20"/>
      <c r="F104" s="20"/>
      <c r="G104" s="20"/>
      <c r="H104" s="20"/>
      <c r="I104" s="83"/>
    </row>
    <row r="105" spans="1:9" ht="15.75" thickBot="1" x14ac:dyDescent="0.3">
      <c r="A105" s="211"/>
      <c r="B105" s="189"/>
      <c r="C105" s="189"/>
      <c r="D105" s="75" t="s">
        <v>415</v>
      </c>
      <c r="E105" s="20"/>
      <c r="F105" s="20"/>
      <c r="G105" s="20"/>
      <c r="H105" s="20"/>
      <c r="I105" s="83"/>
    </row>
    <row r="106" spans="1:9" ht="15.75" thickBot="1" x14ac:dyDescent="0.3">
      <c r="A106" s="186" t="s">
        <v>74</v>
      </c>
      <c r="B106" s="183" t="s">
        <v>75</v>
      </c>
      <c r="C106" s="183" t="s">
        <v>60</v>
      </c>
      <c r="D106" s="75" t="s">
        <v>414</v>
      </c>
      <c r="E106" s="20"/>
      <c r="F106" s="20">
        <f t="shared" ref="F106:I107" si="12">E106*F108*F110/10000</f>
        <v>0</v>
      </c>
      <c r="G106" s="20">
        <f t="shared" si="12"/>
        <v>0</v>
      </c>
      <c r="H106" s="20">
        <f t="shared" si="12"/>
        <v>0</v>
      </c>
      <c r="I106" s="83">
        <f t="shared" si="12"/>
        <v>0</v>
      </c>
    </row>
    <row r="107" spans="1:9" ht="15.75" thickBot="1" x14ac:dyDescent="0.3">
      <c r="A107" s="187"/>
      <c r="B107" s="189"/>
      <c r="C107" s="189"/>
      <c r="D107" s="75" t="s">
        <v>415</v>
      </c>
      <c r="E107" s="21"/>
      <c r="F107" s="20">
        <f t="shared" si="12"/>
        <v>0</v>
      </c>
      <c r="G107" s="20">
        <f t="shared" si="12"/>
        <v>0</v>
      </c>
      <c r="H107" s="20">
        <f t="shared" si="12"/>
        <v>0</v>
      </c>
      <c r="I107" s="83">
        <f t="shared" si="12"/>
        <v>0</v>
      </c>
    </row>
    <row r="108" spans="1:9" ht="15.75" thickBot="1" x14ac:dyDescent="0.3">
      <c r="A108" s="187"/>
      <c r="B108" s="183" t="s">
        <v>64</v>
      </c>
      <c r="C108" s="183" t="s">
        <v>56</v>
      </c>
      <c r="D108" s="75" t="s">
        <v>414</v>
      </c>
      <c r="E108" s="21"/>
      <c r="F108" s="20"/>
      <c r="G108" s="20"/>
      <c r="H108" s="20"/>
      <c r="I108" s="83"/>
    </row>
    <row r="109" spans="1:9" ht="15.75" thickBot="1" x14ac:dyDescent="0.3">
      <c r="A109" s="187"/>
      <c r="B109" s="189"/>
      <c r="C109" s="189"/>
      <c r="D109" s="75" t="s">
        <v>415</v>
      </c>
      <c r="E109" s="20"/>
      <c r="F109" s="20"/>
      <c r="G109" s="20"/>
      <c r="H109" s="20"/>
      <c r="I109" s="83"/>
    </row>
    <row r="110" spans="1:9" ht="15.75" thickBot="1" x14ac:dyDescent="0.3">
      <c r="A110" s="187"/>
      <c r="B110" s="183" t="s">
        <v>62</v>
      </c>
      <c r="C110" s="183" t="s">
        <v>58</v>
      </c>
      <c r="D110" s="75" t="s">
        <v>414</v>
      </c>
      <c r="E110" s="20"/>
      <c r="F110" s="20"/>
      <c r="G110" s="20"/>
      <c r="H110" s="20"/>
      <c r="I110" s="83"/>
    </row>
    <row r="111" spans="1:9" ht="15.75" thickBot="1" x14ac:dyDescent="0.3">
      <c r="A111" s="188"/>
      <c r="B111" s="189"/>
      <c r="C111" s="189"/>
      <c r="D111" s="75" t="s">
        <v>415</v>
      </c>
      <c r="E111" s="20"/>
      <c r="F111" s="20"/>
      <c r="G111" s="20"/>
      <c r="H111" s="20"/>
      <c r="I111" s="83"/>
    </row>
    <row r="112" spans="1:9" ht="15.75" thickBot="1" x14ac:dyDescent="0.3">
      <c r="A112" s="186" t="s">
        <v>76</v>
      </c>
      <c r="B112" s="183" t="s">
        <v>77</v>
      </c>
      <c r="C112" s="183" t="s">
        <v>60</v>
      </c>
      <c r="D112" s="75" t="s">
        <v>414</v>
      </c>
      <c r="E112" s="20"/>
      <c r="F112" s="20">
        <f t="shared" ref="F112:I113" si="13">E112*F114*F116/10000</f>
        <v>0</v>
      </c>
      <c r="G112" s="20">
        <f t="shared" si="13"/>
        <v>0</v>
      </c>
      <c r="H112" s="20">
        <f t="shared" si="13"/>
        <v>0</v>
      </c>
      <c r="I112" s="83">
        <f t="shared" si="13"/>
        <v>0</v>
      </c>
    </row>
    <row r="113" spans="1:9" ht="15.75" thickBot="1" x14ac:dyDescent="0.3">
      <c r="A113" s="187"/>
      <c r="B113" s="189"/>
      <c r="C113" s="189"/>
      <c r="D113" s="75" t="s">
        <v>415</v>
      </c>
      <c r="E113" s="21"/>
      <c r="F113" s="20">
        <f t="shared" si="13"/>
        <v>0</v>
      </c>
      <c r="G113" s="20">
        <f t="shared" si="13"/>
        <v>0</v>
      </c>
      <c r="H113" s="20">
        <f t="shared" si="13"/>
        <v>0</v>
      </c>
      <c r="I113" s="83">
        <f t="shared" si="13"/>
        <v>0</v>
      </c>
    </row>
    <row r="114" spans="1:9" ht="15.75" thickBot="1" x14ac:dyDescent="0.3">
      <c r="A114" s="187"/>
      <c r="B114" s="183" t="s">
        <v>64</v>
      </c>
      <c r="C114" s="183" t="s">
        <v>56</v>
      </c>
      <c r="D114" s="75" t="s">
        <v>414</v>
      </c>
      <c r="E114" s="21"/>
      <c r="F114" s="20"/>
      <c r="G114" s="20"/>
      <c r="H114" s="20"/>
      <c r="I114" s="83"/>
    </row>
    <row r="115" spans="1:9" ht="15.75" thickBot="1" x14ac:dyDescent="0.3">
      <c r="A115" s="187"/>
      <c r="B115" s="189"/>
      <c r="C115" s="189"/>
      <c r="D115" s="75" t="s">
        <v>415</v>
      </c>
      <c r="E115" s="20"/>
      <c r="F115" s="20"/>
      <c r="G115" s="20"/>
      <c r="H115" s="20"/>
      <c r="I115" s="83"/>
    </row>
    <row r="116" spans="1:9" ht="15.75" thickBot="1" x14ac:dyDescent="0.3">
      <c r="A116" s="187"/>
      <c r="B116" s="183" t="s">
        <v>62</v>
      </c>
      <c r="C116" s="183" t="s">
        <v>58</v>
      </c>
      <c r="D116" s="75" t="s">
        <v>414</v>
      </c>
      <c r="E116" s="20"/>
      <c r="F116" s="20"/>
      <c r="G116" s="20"/>
      <c r="H116" s="20"/>
      <c r="I116" s="83"/>
    </row>
    <row r="117" spans="1:9" ht="15.75" thickBot="1" x14ac:dyDescent="0.3">
      <c r="A117" s="188"/>
      <c r="B117" s="189"/>
      <c r="C117" s="189"/>
      <c r="D117" s="75" t="s">
        <v>415</v>
      </c>
      <c r="E117" s="20"/>
      <c r="F117" s="20"/>
      <c r="G117" s="20"/>
      <c r="H117" s="20"/>
      <c r="I117" s="83"/>
    </row>
    <row r="118" spans="1:9" ht="15.75" thickBot="1" x14ac:dyDescent="0.3">
      <c r="A118" s="186" t="s">
        <v>78</v>
      </c>
      <c r="B118" s="183" t="s">
        <v>79</v>
      </c>
      <c r="C118" s="183" t="s">
        <v>60</v>
      </c>
      <c r="D118" s="75" t="s">
        <v>414</v>
      </c>
      <c r="E118" s="20"/>
      <c r="F118" s="20">
        <f t="shared" ref="F118:I119" si="14">E118*F120*F122/10000</f>
        <v>0</v>
      </c>
      <c r="G118" s="20">
        <f t="shared" si="14"/>
        <v>0</v>
      </c>
      <c r="H118" s="20">
        <f t="shared" si="14"/>
        <v>0</v>
      </c>
      <c r="I118" s="83">
        <f t="shared" si="14"/>
        <v>0</v>
      </c>
    </row>
    <row r="119" spans="1:9" ht="15.75" thickBot="1" x14ac:dyDescent="0.3">
      <c r="A119" s="187"/>
      <c r="B119" s="189"/>
      <c r="C119" s="189"/>
      <c r="D119" s="75" t="s">
        <v>415</v>
      </c>
      <c r="E119" s="21"/>
      <c r="F119" s="20">
        <f t="shared" si="14"/>
        <v>0</v>
      </c>
      <c r="G119" s="20">
        <f t="shared" si="14"/>
        <v>0</v>
      </c>
      <c r="H119" s="20">
        <f t="shared" si="14"/>
        <v>0</v>
      </c>
      <c r="I119" s="83">
        <f t="shared" si="14"/>
        <v>0</v>
      </c>
    </row>
    <row r="120" spans="1:9" ht="15.75" thickBot="1" x14ac:dyDescent="0.3">
      <c r="A120" s="187"/>
      <c r="B120" s="183" t="s">
        <v>64</v>
      </c>
      <c r="C120" s="183" t="s">
        <v>56</v>
      </c>
      <c r="D120" s="75" t="s">
        <v>414</v>
      </c>
      <c r="E120" s="21"/>
      <c r="F120" s="20"/>
      <c r="G120" s="20"/>
      <c r="H120" s="20"/>
      <c r="I120" s="83"/>
    </row>
    <row r="121" spans="1:9" ht="15.75" thickBot="1" x14ac:dyDescent="0.3">
      <c r="A121" s="187"/>
      <c r="B121" s="189"/>
      <c r="C121" s="189"/>
      <c r="D121" s="75" t="s">
        <v>415</v>
      </c>
      <c r="E121" s="20"/>
      <c r="F121" s="20"/>
      <c r="G121" s="20"/>
      <c r="H121" s="20"/>
      <c r="I121" s="83"/>
    </row>
    <row r="122" spans="1:9" ht="15.75" thickBot="1" x14ac:dyDescent="0.3">
      <c r="A122" s="187"/>
      <c r="B122" s="183" t="s">
        <v>62</v>
      </c>
      <c r="C122" s="183" t="s">
        <v>58</v>
      </c>
      <c r="D122" s="75" t="s">
        <v>414</v>
      </c>
      <c r="E122" s="20"/>
      <c r="F122" s="20"/>
      <c r="G122" s="20"/>
      <c r="H122" s="20"/>
      <c r="I122" s="83"/>
    </row>
    <row r="123" spans="1:9" ht="15.75" thickBot="1" x14ac:dyDescent="0.3">
      <c r="A123" s="188"/>
      <c r="B123" s="189"/>
      <c r="C123" s="189"/>
      <c r="D123" s="75" t="s">
        <v>415</v>
      </c>
      <c r="E123" s="20"/>
      <c r="F123" s="20"/>
      <c r="G123" s="20"/>
      <c r="H123" s="20"/>
      <c r="I123" s="83"/>
    </row>
    <row r="124" spans="1:9" ht="15.75" thickBot="1" x14ac:dyDescent="0.3">
      <c r="A124" s="186" t="s">
        <v>80</v>
      </c>
      <c r="B124" s="183" t="s">
        <v>81</v>
      </c>
      <c r="C124" s="183" t="s">
        <v>60</v>
      </c>
      <c r="D124" s="75" t="s">
        <v>414</v>
      </c>
      <c r="E124" s="20"/>
      <c r="F124" s="20">
        <f t="shared" ref="F124:I125" si="15">E124*F126*F128/10000</f>
        <v>0</v>
      </c>
      <c r="G124" s="20">
        <f t="shared" si="15"/>
        <v>0</v>
      </c>
      <c r="H124" s="20">
        <f t="shared" si="15"/>
        <v>0</v>
      </c>
      <c r="I124" s="83">
        <f t="shared" si="15"/>
        <v>0</v>
      </c>
    </row>
    <row r="125" spans="1:9" ht="15.75" thickBot="1" x14ac:dyDescent="0.3">
      <c r="A125" s="187"/>
      <c r="B125" s="189"/>
      <c r="C125" s="189"/>
      <c r="D125" s="75" t="s">
        <v>415</v>
      </c>
      <c r="E125" s="21"/>
      <c r="F125" s="20">
        <f t="shared" si="15"/>
        <v>0</v>
      </c>
      <c r="G125" s="20">
        <f t="shared" si="15"/>
        <v>0</v>
      </c>
      <c r="H125" s="20">
        <f t="shared" si="15"/>
        <v>0</v>
      </c>
      <c r="I125" s="83">
        <f t="shared" si="15"/>
        <v>0</v>
      </c>
    </row>
    <row r="126" spans="1:9" ht="15.75" thickBot="1" x14ac:dyDescent="0.3">
      <c r="A126" s="187"/>
      <c r="B126" s="183" t="s">
        <v>64</v>
      </c>
      <c r="C126" s="183" t="s">
        <v>56</v>
      </c>
      <c r="D126" s="75" t="s">
        <v>414</v>
      </c>
      <c r="E126" s="21"/>
      <c r="F126" s="20"/>
      <c r="G126" s="20"/>
      <c r="H126" s="20"/>
      <c r="I126" s="83"/>
    </row>
    <row r="127" spans="1:9" ht="15.75" thickBot="1" x14ac:dyDescent="0.3">
      <c r="A127" s="187"/>
      <c r="B127" s="189"/>
      <c r="C127" s="189"/>
      <c r="D127" s="75" t="s">
        <v>415</v>
      </c>
      <c r="E127" s="20"/>
      <c r="F127" s="20"/>
      <c r="G127" s="20"/>
      <c r="H127" s="20"/>
      <c r="I127" s="83"/>
    </row>
    <row r="128" spans="1:9" ht="15.75" thickBot="1" x14ac:dyDescent="0.3">
      <c r="A128" s="187"/>
      <c r="B128" s="183" t="s">
        <v>62</v>
      </c>
      <c r="C128" s="183" t="s">
        <v>58</v>
      </c>
      <c r="D128" s="75" t="s">
        <v>414</v>
      </c>
      <c r="E128" s="20"/>
      <c r="F128" s="20"/>
      <c r="G128" s="20"/>
      <c r="H128" s="20"/>
      <c r="I128" s="83"/>
    </row>
    <row r="129" spans="1:9" ht="15.75" thickBot="1" x14ac:dyDescent="0.3">
      <c r="A129" s="188"/>
      <c r="B129" s="189"/>
      <c r="C129" s="189"/>
      <c r="D129" s="75" t="s">
        <v>415</v>
      </c>
      <c r="E129" s="20"/>
      <c r="F129" s="20"/>
      <c r="G129" s="20"/>
      <c r="H129" s="20"/>
      <c r="I129" s="83"/>
    </row>
    <row r="130" spans="1:9" ht="15.75" thickBot="1" x14ac:dyDescent="0.3">
      <c r="A130" s="186" t="s">
        <v>82</v>
      </c>
      <c r="B130" s="183" t="s">
        <v>83</v>
      </c>
      <c r="C130" s="183" t="s">
        <v>60</v>
      </c>
      <c r="D130" s="75" t="s">
        <v>414</v>
      </c>
      <c r="E130" s="20"/>
      <c r="F130" s="20">
        <f t="shared" ref="F130:I131" si="16">E130*F132*F134/10000</f>
        <v>0</v>
      </c>
      <c r="G130" s="20">
        <f t="shared" si="16"/>
        <v>0</v>
      </c>
      <c r="H130" s="20">
        <f t="shared" si="16"/>
        <v>0</v>
      </c>
      <c r="I130" s="83">
        <f t="shared" si="16"/>
        <v>0</v>
      </c>
    </row>
    <row r="131" spans="1:9" ht="15.75" thickBot="1" x14ac:dyDescent="0.3">
      <c r="A131" s="187"/>
      <c r="B131" s="189"/>
      <c r="C131" s="189"/>
      <c r="D131" s="75" t="s">
        <v>415</v>
      </c>
      <c r="E131" s="21"/>
      <c r="F131" s="20">
        <f t="shared" si="16"/>
        <v>0</v>
      </c>
      <c r="G131" s="20">
        <f t="shared" si="16"/>
        <v>0</v>
      </c>
      <c r="H131" s="20">
        <f t="shared" si="16"/>
        <v>0</v>
      </c>
      <c r="I131" s="83">
        <f t="shared" si="16"/>
        <v>0</v>
      </c>
    </row>
    <row r="132" spans="1:9" ht="15.75" thickBot="1" x14ac:dyDescent="0.3">
      <c r="A132" s="187"/>
      <c r="B132" s="183" t="s">
        <v>64</v>
      </c>
      <c r="C132" s="183" t="s">
        <v>56</v>
      </c>
      <c r="D132" s="75" t="s">
        <v>414</v>
      </c>
      <c r="E132" s="21"/>
      <c r="F132" s="20"/>
      <c r="G132" s="20"/>
      <c r="H132" s="20"/>
      <c r="I132" s="83"/>
    </row>
    <row r="133" spans="1:9" ht="15.75" thickBot="1" x14ac:dyDescent="0.3">
      <c r="A133" s="187"/>
      <c r="B133" s="189"/>
      <c r="C133" s="189"/>
      <c r="D133" s="75" t="s">
        <v>415</v>
      </c>
      <c r="E133" s="20"/>
      <c r="F133" s="20"/>
      <c r="G133" s="20"/>
      <c r="H133" s="20"/>
      <c r="I133" s="83"/>
    </row>
    <row r="134" spans="1:9" ht="15.75" thickBot="1" x14ac:dyDescent="0.3">
      <c r="A134" s="187"/>
      <c r="B134" s="183" t="s">
        <v>62</v>
      </c>
      <c r="C134" s="183" t="s">
        <v>58</v>
      </c>
      <c r="D134" s="75" t="s">
        <v>414</v>
      </c>
      <c r="E134" s="20"/>
      <c r="F134" s="20"/>
      <c r="G134" s="20"/>
      <c r="H134" s="20"/>
      <c r="I134" s="83"/>
    </row>
    <row r="135" spans="1:9" ht="15.75" thickBot="1" x14ac:dyDescent="0.3">
      <c r="A135" s="188"/>
      <c r="B135" s="189"/>
      <c r="C135" s="189"/>
      <c r="D135" s="75" t="s">
        <v>415</v>
      </c>
      <c r="E135" s="20"/>
      <c r="F135" s="20"/>
      <c r="G135" s="20"/>
      <c r="H135" s="20"/>
      <c r="I135" s="83"/>
    </row>
    <row r="136" spans="1:9" ht="15.75" thickBot="1" x14ac:dyDescent="0.3">
      <c r="A136" s="186" t="s">
        <v>84</v>
      </c>
      <c r="B136" s="183" t="s">
        <v>85</v>
      </c>
      <c r="C136" s="183" t="s">
        <v>60</v>
      </c>
      <c r="D136" s="75" t="s">
        <v>414</v>
      </c>
      <c r="E136" s="20"/>
      <c r="F136" s="20"/>
      <c r="G136" s="20"/>
      <c r="H136" s="20"/>
      <c r="I136" s="83"/>
    </row>
    <row r="137" spans="1:9" ht="15.75" thickBot="1" x14ac:dyDescent="0.3">
      <c r="A137" s="187"/>
      <c r="B137" s="189"/>
      <c r="C137" s="189"/>
      <c r="D137" s="75" t="s">
        <v>415</v>
      </c>
      <c r="E137" s="21"/>
      <c r="F137" s="20">
        <f>E137*F139*F141/10000</f>
        <v>0</v>
      </c>
      <c r="G137" s="20">
        <f>F137*G139*G141/10000</f>
        <v>0</v>
      </c>
      <c r="H137" s="20">
        <f>G137*H139*H141/10000</f>
        <v>0</v>
      </c>
      <c r="I137" s="83">
        <f>H137*I139*I141/10000</f>
        <v>0</v>
      </c>
    </row>
    <row r="138" spans="1:9" ht="15.75" thickBot="1" x14ac:dyDescent="0.3">
      <c r="A138" s="187"/>
      <c r="B138" s="183" t="s">
        <v>64</v>
      </c>
      <c r="C138" s="183" t="s">
        <v>56</v>
      </c>
      <c r="D138" s="75" t="s">
        <v>414</v>
      </c>
      <c r="E138" s="21"/>
      <c r="F138" s="20"/>
      <c r="G138" s="20"/>
      <c r="H138" s="20"/>
      <c r="I138" s="83"/>
    </row>
    <row r="139" spans="1:9" ht="15.75" thickBot="1" x14ac:dyDescent="0.3">
      <c r="A139" s="187"/>
      <c r="B139" s="189"/>
      <c r="C139" s="189"/>
      <c r="D139" s="75" t="s">
        <v>415</v>
      </c>
      <c r="E139" s="20"/>
      <c r="F139" s="20"/>
      <c r="G139" s="20"/>
      <c r="H139" s="20"/>
      <c r="I139" s="83"/>
    </row>
    <row r="140" spans="1:9" ht="15.75" thickBot="1" x14ac:dyDescent="0.3">
      <c r="A140" s="187"/>
      <c r="B140" s="183" t="s">
        <v>62</v>
      </c>
      <c r="C140" s="183" t="s">
        <v>58</v>
      </c>
      <c r="D140" s="75" t="s">
        <v>414</v>
      </c>
      <c r="E140" s="20"/>
      <c r="F140" s="20"/>
      <c r="G140" s="20"/>
      <c r="H140" s="20"/>
      <c r="I140" s="83"/>
    </row>
    <row r="141" spans="1:9" ht="15.75" thickBot="1" x14ac:dyDescent="0.3">
      <c r="A141" s="188"/>
      <c r="B141" s="189"/>
      <c r="C141" s="189"/>
      <c r="D141" s="75" t="s">
        <v>415</v>
      </c>
      <c r="E141" s="20"/>
      <c r="F141" s="20"/>
      <c r="G141" s="20"/>
      <c r="H141" s="20"/>
      <c r="I141" s="83"/>
    </row>
    <row r="142" spans="1:9" ht="15.75" thickBot="1" x14ac:dyDescent="0.3">
      <c r="A142" s="186" t="s">
        <v>86</v>
      </c>
      <c r="B142" s="183" t="s">
        <v>87</v>
      </c>
      <c r="C142" s="183" t="s">
        <v>60</v>
      </c>
      <c r="D142" s="75" t="s">
        <v>414</v>
      </c>
      <c r="E142" s="20"/>
      <c r="F142" s="20">
        <f t="shared" ref="F142:I143" si="17">E142*F144*F146/10000</f>
        <v>0</v>
      </c>
      <c r="G142" s="20">
        <f t="shared" si="17"/>
        <v>0</v>
      </c>
      <c r="H142" s="20">
        <f t="shared" si="17"/>
        <v>0</v>
      </c>
      <c r="I142" s="83">
        <f t="shared" si="17"/>
        <v>0</v>
      </c>
    </row>
    <row r="143" spans="1:9" ht="15.75" thickBot="1" x14ac:dyDescent="0.3">
      <c r="A143" s="187"/>
      <c r="B143" s="189"/>
      <c r="C143" s="189"/>
      <c r="D143" s="75" t="s">
        <v>415</v>
      </c>
      <c r="E143" s="21"/>
      <c r="F143" s="20">
        <f t="shared" si="17"/>
        <v>0</v>
      </c>
      <c r="G143" s="20">
        <f t="shared" si="17"/>
        <v>0</v>
      </c>
      <c r="H143" s="20">
        <f t="shared" si="17"/>
        <v>0</v>
      </c>
      <c r="I143" s="83">
        <f t="shared" si="17"/>
        <v>0</v>
      </c>
    </row>
    <row r="144" spans="1:9" ht="15.75" thickBot="1" x14ac:dyDescent="0.3">
      <c r="A144" s="187"/>
      <c r="B144" s="183" t="s">
        <v>64</v>
      </c>
      <c r="C144" s="183" t="s">
        <v>56</v>
      </c>
      <c r="D144" s="75" t="s">
        <v>414</v>
      </c>
      <c r="E144" s="21"/>
      <c r="F144" s="20"/>
      <c r="G144" s="20"/>
      <c r="H144" s="20"/>
      <c r="I144" s="83"/>
    </row>
    <row r="145" spans="1:9" ht="15.75" thickBot="1" x14ac:dyDescent="0.3">
      <c r="A145" s="187"/>
      <c r="B145" s="189"/>
      <c r="C145" s="189"/>
      <c r="D145" s="75" t="s">
        <v>415</v>
      </c>
      <c r="E145" s="20"/>
      <c r="F145" s="20"/>
      <c r="G145" s="20"/>
      <c r="H145" s="20"/>
      <c r="I145" s="83"/>
    </row>
    <row r="146" spans="1:9" ht="15.75" thickBot="1" x14ac:dyDescent="0.3">
      <c r="A146" s="187"/>
      <c r="B146" s="183" t="s">
        <v>62</v>
      </c>
      <c r="C146" s="183" t="s">
        <v>58</v>
      </c>
      <c r="D146" s="75" t="s">
        <v>414</v>
      </c>
      <c r="E146" s="20"/>
      <c r="F146" s="20"/>
      <c r="G146" s="20"/>
      <c r="H146" s="20"/>
      <c r="I146" s="83"/>
    </row>
    <row r="147" spans="1:9" ht="15.75" thickBot="1" x14ac:dyDescent="0.3">
      <c r="A147" s="188"/>
      <c r="B147" s="189"/>
      <c r="C147" s="189"/>
      <c r="D147" s="75" t="s">
        <v>415</v>
      </c>
      <c r="E147" s="20"/>
      <c r="F147" s="20"/>
      <c r="G147" s="20"/>
      <c r="H147" s="20"/>
      <c r="I147" s="83"/>
    </row>
    <row r="148" spans="1:9" ht="15.75" thickBot="1" x14ac:dyDescent="0.3">
      <c r="A148" s="186" t="s">
        <v>88</v>
      </c>
      <c r="B148" s="183" t="s">
        <v>89</v>
      </c>
      <c r="C148" s="183" t="s">
        <v>60</v>
      </c>
      <c r="D148" s="75" t="s">
        <v>414</v>
      </c>
      <c r="E148" s="20"/>
      <c r="F148" s="20">
        <f t="shared" ref="F148:I149" si="18">E148*F150*F152/10000</f>
        <v>0</v>
      </c>
      <c r="G148" s="20">
        <f t="shared" si="18"/>
        <v>0</v>
      </c>
      <c r="H148" s="20">
        <f t="shared" si="18"/>
        <v>0</v>
      </c>
      <c r="I148" s="83">
        <f t="shared" si="18"/>
        <v>0</v>
      </c>
    </row>
    <row r="149" spans="1:9" ht="15.75" thickBot="1" x14ac:dyDescent="0.3">
      <c r="A149" s="187"/>
      <c r="B149" s="189"/>
      <c r="C149" s="189"/>
      <c r="D149" s="75" t="s">
        <v>415</v>
      </c>
      <c r="E149" s="21"/>
      <c r="F149" s="20">
        <f t="shared" si="18"/>
        <v>0</v>
      </c>
      <c r="G149" s="20">
        <f t="shared" si="18"/>
        <v>0</v>
      </c>
      <c r="H149" s="20">
        <f t="shared" si="18"/>
        <v>0</v>
      </c>
      <c r="I149" s="83">
        <f t="shared" si="18"/>
        <v>0</v>
      </c>
    </row>
    <row r="150" spans="1:9" ht="15.75" thickBot="1" x14ac:dyDescent="0.3">
      <c r="A150" s="187"/>
      <c r="B150" s="183" t="s">
        <v>64</v>
      </c>
      <c r="C150" s="183" t="s">
        <v>56</v>
      </c>
      <c r="D150" s="75" t="s">
        <v>414</v>
      </c>
      <c r="E150" s="21"/>
      <c r="F150" s="20"/>
      <c r="G150" s="20"/>
      <c r="H150" s="20"/>
      <c r="I150" s="83"/>
    </row>
    <row r="151" spans="1:9" ht="15.75" thickBot="1" x14ac:dyDescent="0.3">
      <c r="A151" s="187"/>
      <c r="B151" s="189"/>
      <c r="C151" s="189"/>
      <c r="D151" s="75" t="s">
        <v>415</v>
      </c>
      <c r="E151" s="20"/>
      <c r="F151" s="20"/>
      <c r="G151" s="20"/>
      <c r="H151" s="20"/>
      <c r="I151" s="83"/>
    </row>
    <row r="152" spans="1:9" ht="15.75" thickBot="1" x14ac:dyDescent="0.3">
      <c r="A152" s="187"/>
      <c r="B152" s="183" t="s">
        <v>62</v>
      </c>
      <c r="C152" s="183" t="s">
        <v>58</v>
      </c>
      <c r="D152" s="75" t="s">
        <v>414</v>
      </c>
      <c r="E152" s="20"/>
      <c r="F152" s="20"/>
      <c r="G152" s="20"/>
      <c r="H152" s="20"/>
      <c r="I152" s="83"/>
    </row>
    <row r="153" spans="1:9" ht="15.75" thickBot="1" x14ac:dyDescent="0.3">
      <c r="A153" s="188"/>
      <c r="B153" s="189"/>
      <c r="C153" s="189"/>
      <c r="D153" s="75" t="s">
        <v>415</v>
      </c>
      <c r="E153" s="20"/>
      <c r="F153" s="20"/>
      <c r="G153" s="20"/>
      <c r="H153" s="20"/>
      <c r="I153" s="83"/>
    </row>
    <row r="154" spans="1:9" ht="15.75" thickBot="1" x14ac:dyDescent="0.3">
      <c r="A154" s="186" t="s">
        <v>90</v>
      </c>
      <c r="B154" s="183" t="s">
        <v>91</v>
      </c>
      <c r="C154" s="183" t="s">
        <v>60</v>
      </c>
      <c r="D154" s="75" t="s">
        <v>414</v>
      </c>
      <c r="E154" s="20"/>
      <c r="F154" s="20">
        <f t="shared" ref="F154:I155" si="19">E154*F156*F158/10000</f>
        <v>0</v>
      </c>
      <c r="G154" s="20">
        <f t="shared" si="19"/>
        <v>0</v>
      </c>
      <c r="H154" s="20">
        <f t="shared" si="19"/>
        <v>0</v>
      </c>
      <c r="I154" s="83">
        <f t="shared" si="19"/>
        <v>0</v>
      </c>
    </row>
    <row r="155" spans="1:9" ht="15.75" thickBot="1" x14ac:dyDescent="0.3">
      <c r="A155" s="187"/>
      <c r="B155" s="189"/>
      <c r="C155" s="189"/>
      <c r="D155" s="75" t="s">
        <v>415</v>
      </c>
      <c r="E155" s="21"/>
      <c r="F155" s="20">
        <f t="shared" si="19"/>
        <v>0</v>
      </c>
      <c r="G155" s="20">
        <f t="shared" si="19"/>
        <v>0</v>
      </c>
      <c r="H155" s="20">
        <f t="shared" si="19"/>
        <v>0</v>
      </c>
      <c r="I155" s="83">
        <f t="shared" si="19"/>
        <v>0</v>
      </c>
    </row>
    <row r="156" spans="1:9" ht="15.75" thickBot="1" x14ac:dyDescent="0.3">
      <c r="A156" s="187"/>
      <c r="B156" s="183" t="s">
        <v>64</v>
      </c>
      <c r="C156" s="183" t="s">
        <v>56</v>
      </c>
      <c r="D156" s="75" t="s">
        <v>414</v>
      </c>
      <c r="E156" s="21"/>
      <c r="F156" s="20"/>
      <c r="G156" s="20"/>
      <c r="H156" s="20"/>
      <c r="I156" s="83"/>
    </row>
    <row r="157" spans="1:9" ht="15.75" thickBot="1" x14ac:dyDescent="0.3">
      <c r="A157" s="187"/>
      <c r="B157" s="189"/>
      <c r="C157" s="189"/>
      <c r="D157" s="75" t="s">
        <v>415</v>
      </c>
      <c r="E157" s="20"/>
      <c r="F157" s="20"/>
      <c r="G157" s="20"/>
      <c r="H157" s="20"/>
      <c r="I157" s="83"/>
    </row>
    <row r="158" spans="1:9" ht="15.75" thickBot="1" x14ac:dyDescent="0.3">
      <c r="A158" s="187"/>
      <c r="B158" s="183" t="s">
        <v>62</v>
      </c>
      <c r="C158" s="183" t="s">
        <v>58</v>
      </c>
      <c r="D158" s="75" t="s">
        <v>414</v>
      </c>
      <c r="E158" s="20"/>
      <c r="F158" s="20"/>
      <c r="G158" s="20"/>
      <c r="H158" s="20"/>
      <c r="I158" s="83"/>
    </row>
    <row r="159" spans="1:9" ht="15.75" thickBot="1" x14ac:dyDescent="0.3">
      <c r="A159" s="188"/>
      <c r="B159" s="189"/>
      <c r="C159" s="189"/>
      <c r="D159" s="75" t="s">
        <v>415</v>
      </c>
      <c r="E159" s="20"/>
      <c r="F159" s="20"/>
      <c r="G159" s="20"/>
      <c r="H159" s="20"/>
      <c r="I159" s="83"/>
    </row>
    <row r="160" spans="1:9" ht="15.75" thickBot="1" x14ac:dyDescent="0.3">
      <c r="A160" s="186" t="s">
        <v>92</v>
      </c>
      <c r="B160" s="183" t="s">
        <v>93</v>
      </c>
      <c r="C160" s="183" t="s">
        <v>60</v>
      </c>
      <c r="D160" s="75" t="s">
        <v>414</v>
      </c>
      <c r="E160" s="20"/>
      <c r="F160" s="20">
        <f t="shared" ref="F160:I161" si="20">E160*F162*F164/10000</f>
        <v>0</v>
      </c>
      <c r="G160" s="20">
        <f t="shared" si="20"/>
        <v>0</v>
      </c>
      <c r="H160" s="20">
        <f t="shared" si="20"/>
        <v>0</v>
      </c>
      <c r="I160" s="83">
        <f t="shared" si="20"/>
        <v>0</v>
      </c>
    </row>
    <row r="161" spans="1:9" ht="15.75" thickBot="1" x14ac:dyDescent="0.3">
      <c r="A161" s="187"/>
      <c r="B161" s="189"/>
      <c r="C161" s="189"/>
      <c r="D161" s="75" t="s">
        <v>415</v>
      </c>
      <c r="E161" s="21"/>
      <c r="F161" s="20">
        <f t="shared" si="20"/>
        <v>0</v>
      </c>
      <c r="G161" s="20">
        <f t="shared" si="20"/>
        <v>0</v>
      </c>
      <c r="H161" s="20">
        <f t="shared" si="20"/>
        <v>0</v>
      </c>
      <c r="I161" s="83">
        <f t="shared" si="20"/>
        <v>0</v>
      </c>
    </row>
    <row r="162" spans="1:9" ht="15.75" thickBot="1" x14ac:dyDescent="0.3">
      <c r="A162" s="187"/>
      <c r="B162" s="183" t="s">
        <v>64</v>
      </c>
      <c r="C162" s="183" t="s">
        <v>56</v>
      </c>
      <c r="D162" s="75" t="s">
        <v>414</v>
      </c>
      <c r="E162" s="21"/>
      <c r="F162" s="20"/>
      <c r="G162" s="20"/>
      <c r="H162" s="20"/>
      <c r="I162" s="83"/>
    </row>
    <row r="163" spans="1:9" ht="15.75" thickBot="1" x14ac:dyDescent="0.3">
      <c r="A163" s="187"/>
      <c r="B163" s="189"/>
      <c r="C163" s="189"/>
      <c r="D163" s="75" t="s">
        <v>415</v>
      </c>
      <c r="E163" s="20"/>
      <c r="F163" s="20"/>
      <c r="G163" s="20"/>
      <c r="H163" s="20"/>
      <c r="I163" s="83"/>
    </row>
    <row r="164" spans="1:9" ht="15.75" thickBot="1" x14ac:dyDescent="0.3">
      <c r="A164" s="187"/>
      <c r="B164" s="183" t="s">
        <v>62</v>
      </c>
      <c r="C164" s="183" t="s">
        <v>58</v>
      </c>
      <c r="D164" s="75" t="s">
        <v>414</v>
      </c>
      <c r="E164" s="20"/>
      <c r="F164" s="20"/>
      <c r="G164" s="20"/>
      <c r="H164" s="20"/>
      <c r="I164" s="83"/>
    </row>
    <row r="165" spans="1:9" ht="15.75" thickBot="1" x14ac:dyDescent="0.3">
      <c r="A165" s="188"/>
      <c r="B165" s="189"/>
      <c r="C165" s="189"/>
      <c r="D165" s="75" t="s">
        <v>415</v>
      </c>
      <c r="E165" s="20"/>
      <c r="F165" s="20"/>
      <c r="G165" s="20"/>
      <c r="H165" s="20"/>
      <c r="I165" s="83"/>
    </row>
    <row r="166" spans="1:9" ht="15.75" thickBot="1" x14ac:dyDescent="0.3">
      <c r="A166" s="186" t="s">
        <v>94</v>
      </c>
      <c r="B166" s="183" t="s">
        <v>95</v>
      </c>
      <c r="C166" s="183" t="s">
        <v>60</v>
      </c>
      <c r="D166" s="75" t="s">
        <v>414</v>
      </c>
      <c r="E166" s="20"/>
      <c r="F166" s="20">
        <f t="shared" ref="F166:I167" si="21">E166*F168*F170/10000</f>
        <v>0</v>
      </c>
      <c r="G166" s="20">
        <f t="shared" si="21"/>
        <v>0</v>
      </c>
      <c r="H166" s="20">
        <f t="shared" si="21"/>
        <v>0</v>
      </c>
      <c r="I166" s="83">
        <f t="shared" si="21"/>
        <v>0</v>
      </c>
    </row>
    <row r="167" spans="1:9" ht="15.75" thickBot="1" x14ac:dyDescent="0.3">
      <c r="A167" s="187"/>
      <c r="B167" s="189"/>
      <c r="C167" s="189"/>
      <c r="D167" s="75" t="s">
        <v>415</v>
      </c>
      <c r="E167" s="21"/>
      <c r="F167" s="20">
        <f t="shared" si="21"/>
        <v>0</v>
      </c>
      <c r="G167" s="20">
        <f t="shared" si="21"/>
        <v>0</v>
      </c>
      <c r="H167" s="20">
        <f t="shared" si="21"/>
        <v>0</v>
      </c>
      <c r="I167" s="83">
        <f t="shared" si="21"/>
        <v>0</v>
      </c>
    </row>
    <row r="168" spans="1:9" ht="15.75" thickBot="1" x14ac:dyDescent="0.3">
      <c r="A168" s="187"/>
      <c r="B168" s="183" t="s">
        <v>64</v>
      </c>
      <c r="C168" s="183" t="s">
        <v>56</v>
      </c>
      <c r="D168" s="75" t="s">
        <v>414</v>
      </c>
      <c r="E168" s="21"/>
      <c r="F168" s="20"/>
      <c r="G168" s="20"/>
      <c r="H168" s="20"/>
      <c r="I168" s="83"/>
    </row>
    <row r="169" spans="1:9" ht="15.75" thickBot="1" x14ac:dyDescent="0.3">
      <c r="A169" s="187"/>
      <c r="B169" s="189"/>
      <c r="C169" s="189"/>
      <c r="D169" s="75" t="s">
        <v>415</v>
      </c>
      <c r="E169" s="20"/>
      <c r="F169" s="20"/>
      <c r="G169" s="20"/>
      <c r="H169" s="20"/>
      <c r="I169" s="83"/>
    </row>
    <row r="170" spans="1:9" ht="15.75" thickBot="1" x14ac:dyDescent="0.3">
      <c r="A170" s="187"/>
      <c r="B170" s="183" t="s">
        <v>62</v>
      </c>
      <c r="C170" s="183" t="s">
        <v>58</v>
      </c>
      <c r="D170" s="75" t="s">
        <v>414</v>
      </c>
      <c r="E170" s="20"/>
      <c r="F170" s="20"/>
      <c r="G170" s="20"/>
      <c r="H170" s="20"/>
      <c r="I170" s="83"/>
    </row>
    <row r="171" spans="1:9" ht="15.75" thickBot="1" x14ac:dyDescent="0.3">
      <c r="A171" s="188"/>
      <c r="B171" s="189"/>
      <c r="C171" s="189"/>
      <c r="D171" s="75" t="s">
        <v>415</v>
      </c>
      <c r="E171" s="20"/>
      <c r="F171" s="20"/>
      <c r="G171" s="20"/>
      <c r="H171" s="20"/>
      <c r="I171" s="83"/>
    </row>
    <row r="172" spans="1:9" ht="15.75" thickBot="1" x14ac:dyDescent="0.3">
      <c r="A172" s="186" t="s">
        <v>96</v>
      </c>
      <c r="B172" s="183" t="s">
        <v>97</v>
      </c>
      <c r="C172" s="183" t="s">
        <v>60</v>
      </c>
      <c r="D172" s="75" t="s">
        <v>414</v>
      </c>
      <c r="E172" s="20"/>
      <c r="F172" s="20">
        <f t="shared" ref="F172:I173" si="22">E172*F174*F176/10000</f>
        <v>0</v>
      </c>
      <c r="G172" s="20">
        <f t="shared" si="22"/>
        <v>0</v>
      </c>
      <c r="H172" s="20">
        <f t="shared" si="22"/>
        <v>0</v>
      </c>
      <c r="I172" s="83">
        <f t="shared" si="22"/>
        <v>0</v>
      </c>
    </row>
    <row r="173" spans="1:9" ht="15.75" thickBot="1" x14ac:dyDescent="0.3">
      <c r="A173" s="187"/>
      <c r="B173" s="189"/>
      <c r="C173" s="189"/>
      <c r="D173" s="75" t="s">
        <v>415</v>
      </c>
      <c r="E173" s="21"/>
      <c r="F173" s="20">
        <f t="shared" si="22"/>
        <v>0</v>
      </c>
      <c r="G173" s="20">
        <f t="shared" si="22"/>
        <v>0</v>
      </c>
      <c r="H173" s="20">
        <f t="shared" si="22"/>
        <v>0</v>
      </c>
      <c r="I173" s="83">
        <f t="shared" si="22"/>
        <v>0</v>
      </c>
    </row>
    <row r="174" spans="1:9" ht="15.75" thickBot="1" x14ac:dyDescent="0.3">
      <c r="A174" s="187"/>
      <c r="B174" s="191" t="s">
        <v>64</v>
      </c>
      <c r="C174" s="183" t="s">
        <v>56</v>
      </c>
      <c r="D174" s="75" t="s">
        <v>414</v>
      </c>
      <c r="E174" s="21"/>
      <c r="F174" s="20"/>
      <c r="G174" s="20"/>
      <c r="H174" s="20"/>
      <c r="I174" s="83"/>
    </row>
    <row r="175" spans="1:9" ht="15.75" thickBot="1" x14ac:dyDescent="0.3">
      <c r="A175" s="187"/>
      <c r="B175" s="192"/>
      <c r="C175" s="189"/>
      <c r="D175" s="75" t="s">
        <v>415</v>
      </c>
      <c r="E175" s="20"/>
      <c r="F175" s="20"/>
      <c r="G175" s="20"/>
      <c r="H175" s="20"/>
      <c r="I175" s="83"/>
    </row>
    <row r="176" spans="1:9" ht="15.75" thickBot="1" x14ac:dyDescent="0.3">
      <c r="A176" s="187"/>
      <c r="B176" s="183" t="s">
        <v>62</v>
      </c>
      <c r="C176" s="183" t="s">
        <v>58</v>
      </c>
      <c r="D176" s="75" t="s">
        <v>414</v>
      </c>
      <c r="E176" s="20"/>
      <c r="F176" s="20"/>
      <c r="G176" s="20"/>
      <c r="H176" s="20"/>
      <c r="I176" s="83"/>
    </row>
    <row r="177" spans="1:9" ht="15.75" thickBot="1" x14ac:dyDescent="0.3">
      <c r="A177" s="188"/>
      <c r="B177" s="189"/>
      <c r="C177" s="189"/>
      <c r="D177" s="75" t="s">
        <v>415</v>
      </c>
      <c r="E177" s="20"/>
      <c r="F177" s="20"/>
      <c r="G177" s="20"/>
      <c r="H177" s="20"/>
      <c r="I177" s="83"/>
    </row>
    <row r="178" spans="1:9" ht="15.75" thickBot="1" x14ac:dyDescent="0.3">
      <c r="A178" s="186" t="s">
        <v>98</v>
      </c>
      <c r="B178" s="183" t="s">
        <v>99</v>
      </c>
      <c r="C178" s="183" t="s">
        <v>60</v>
      </c>
      <c r="D178" s="75" t="s">
        <v>414</v>
      </c>
      <c r="E178" s="20"/>
      <c r="F178" s="20">
        <f t="shared" ref="F178:I179" si="23">E178*F180*F182/10000</f>
        <v>0</v>
      </c>
      <c r="G178" s="20">
        <f t="shared" si="23"/>
        <v>0</v>
      </c>
      <c r="H178" s="20">
        <f t="shared" si="23"/>
        <v>0</v>
      </c>
      <c r="I178" s="83">
        <f t="shared" si="23"/>
        <v>0</v>
      </c>
    </row>
    <row r="179" spans="1:9" ht="15.75" thickBot="1" x14ac:dyDescent="0.3">
      <c r="A179" s="187"/>
      <c r="B179" s="189"/>
      <c r="C179" s="189"/>
      <c r="D179" s="75" t="s">
        <v>415</v>
      </c>
      <c r="E179" s="21"/>
      <c r="F179" s="20">
        <f t="shared" si="23"/>
        <v>0</v>
      </c>
      <c r="G179" s="20">
        <f t="shared" si="23"/>
        <v>0</v>
      </c>
      <c r="H179" s="20">
        <f t="shared" si="23"/>
        <v>0</v>
      </c>
      <c r="I179" s="83">
        <f t="shared" si="23"/>
        <v>0</v>
      </c>
    </row>
    <row r="180" spans="1:9" ht="15.75" thickBot="1" x14ac:dyDescent="0.3">
      <c r="A180" s="187"/>
      <c r="B180" s="183" t="s">
        <v>64</v>
      </c>
      <c r="C180" s="183" t="s">
        <v>56</v>
      </c>
      <c r="D180" s="75" t="s">
        <v>414</v>
      </c>
      <c r="E180" s="21"/>
      <c r="F180" s="20"/>
      <c r="G180" s="20"/>
      <c r="H180" s="20"/>
      <c r="I180" s="83"/>
    </row>
    <row r="181" spans="1:9" ht="15.75" thickBot="1" x14ac:dyDescent="0.3">
      <c r="A181" s="187"/>
      <c r="B181" s="189"/>
      <c r="C181" s="189"/>
      <c r="D181" s="75" t="s">
        <v>415</v>
      </c>
      <c r="E181" s="20"/>
      <c r="F181" s="20"/>
      <c r="G181" s="20"/>
      <c r="H181" s="20"/>
      <c r="I181" s="83"/>
    </row>
    <row r="182" spans="1:9" ht="15.75" thickBot="1" x14ac:dyDescent="0.3">
      <c r="A182" s="187"/>
      <c r="B182" s="183" t="s">
        <v>62</v>
      </c>
      <c r="C182" s="183" t="s">
        <v>58</v>
      </c>
      <c r="D182" s="75" t="s">
        <v>414</v>
      </c>
      <c r="E182" s="20"/>
      <c r="F182" s="20"/>
      <c r="G182" s="20"/>
      <c r="H182" s="20"/>
      <c r="I182" s="83"/>
    </row>
    <row r="183" spans="1:9" ht="15.75" thickBot="1" x14ac:dyDescent="0.3">
      <c r="A183" s="188"/>
      <c r="B183" s="189"/>
      <c r="C183" s="189"/>
      <c r="D183" s="75" t="s">
        <v>415</v>
      </c>
      <c r="E183" s="20"/>
      <c r="F183" s="20"/>
      <c r="G183" s="20"/>
      <c r="H183" s="20"/>
      <c r="I183" s="83"/>
    </row>
    <row r="184" spans="1:9" ht="15.75" thickBot="1" x14ac:dyDescent="0.3">
      <c r="A184" s="186" t="s">
        <v>100</v>
      </c>
      <c r="B184" s="183" t="s">
        <v>101</v>
      </c>
      <c r="C184" s="183" t="s">
        <v>60</v>
      </c>
      <c r="D184" s="75" t="s">
        <v>414</v>
      </c>
      <c r="E184" s="20"/>
      <c r="F184" s="20">
        <f t="shared" ref="F184:I185" si="24">E184*F186*F188/10000</f>
        <v>0</v>
      </c>
      <c r="G184" s="20">
        <f t="shared" si="24"/>
        <v>0</v>
      </c>
      <c r="H184" s="20">
        <f t="shared" si="24"/>
        <v>0</v>
      </c>
      <c r="I184" s="83">
        <f t="shared" si="24"/>
        <v>0</v>
      </c>
    </row>
    <row r="185" spans="1:9" ht="15.75" thickBot="1" x14ac:dyDescent="0.3">
      <c r="A185" s="187"/>
      <c r="B185" s="189"/>
      <c r="C185" s="189"/>
      <c r="D185" s="75" t="s">
        <v>415</v>
      </c>
      <c r="E185" s="21"/>
      <c r="F185" s="20">
        <f t="shared" si="24"/>
        <v>0</v>
      </c>
      <c r="G185" s="20">
        <f t="shared" si="24"/>
        <v>0</v>
      </c>
      <c r="H185" s="20">
        <f t="shared" si="24"/>
        <v>0</v>
      </c>
      <c r="I185" s="83">
        <f t="shared" si="24"/>
        <v>0</v>
      </c>
    </row>
    <row r="186" spans="1:9" ht="15.75" thickBot="1" x14ac:dyDescent="0.3">
      <c r="A186" s="187"/>
      <c r="B186" s="183" t="s">
        <v>64</v>
      </c>
      <c r="C186" s="183" t="s">
        <v>56</v>
      </c>
      <c r="D186" s="75" t="s">
        <v>414</v>
      </c>
      <c r="E186" s="21"/>
      <c r="F186" s="20"/>
      <c r="G186" s="20"/>
      <c r="H186" s="20"/>
      <c r="I186" s="83"/>
    </row>
    <row r="187" spans="1:9" ht="15.75" thickBot="1" x14ac:dyDescent="0.3">
      <c r="A187" s="187"/>
      <c r="B187" s="189"/>
      <c r="C187" s="189"/>
      <c r="D187" s="75" t="s">
        <v>415</v>
      </c>
      <c r="E187" s="20"/>
      <c r="F187" s="20"/>
      <c r="G187" s="20"/>
      <c r="H187" s="20"/>
      <c r="I187" s="83"/>
    </row>
    <row r="188" spans="1:9" ht="15.75" thickBot="1" x14ac:dyDescent="0.3">
      <c r="A188" s="187"/>
      <c r="B188" s="183" t="s">
        <v>62</v>
      </c>
      <c r="C188" s="183" t="s">
        <v>58</v>
      </c>
      <c r="D188" s="75" t="s">
        <v>414</v>
      </c>
      <c r="E188" s="20"/>
      <c r="F188" s="20"/>
      <c r="G188" s="20"/>
      <c r="H188" s="20"/>
      <c r="I188" s="83"/>
    </row>
    <row r="189" spans="1:9" ht="15.75" thickBot="1" x14ac:dyDescent="0.3">
      <c r="A189" s="188"/>
      <c r="B189" s="189"/>
      <c r="C189" s="189"/>
      <c r="D189" s="75" t="s">
        <v>415</v>
      </c>
      <c r="E189" s="20"/>
      <c r="F189" s="20"/>
      <c r="G189" s="20"/>
      <c r="H189" s="20"/>
      <c r="I189" s="83"/>
    </row>
    <row r="190" spans="1:9" ht="15.75" thickBot="1" x14ac:dyDescent="0.3">
      <c r="A190" s="186" t="s">
        <v>102</v>
      </c>
      <c r="B190" s="183" t="s">
        <v>103</v>
      </c>
      <c r="C190" s="183" t="s">
        <v>60</v>
      </c>
      <c r="D190" s="75" t="s">
        <v>414</v>
      </c>
      <c r="E190" s="20"/>
      <c r="F190" s="20">
        <f t="shared" ref="F190:I191" si="25">E190*F192*F194/10000</f>
        <v>0</v>
      </c>
      <c r="G190" s="20">
        <f t="shared" si="25"/>
        <v>0</v>
      </c>
      <c r="H190" s="20">
        <f t="shared" si="25"/>
        <v>0</v>
      </c>
      <c r="I190" s="83">
        <f t="shared" si="25"/>
        <v>0</v>
      </c>
    </row>
    <row r="191" spans="1:9" ht="15.75" thickBot="1" x14ac:dyDescent="0.3">
      <c r="A191" s="187"/>
      <c r="B191" s="189"/>
      <c r="C191" s="189"/>
      <c r="D191" s="75" t="s">
        <v>415</v>
      </c>
      <c r="E191" s="20"/>
      <c r="F191" s="20">
        <f t="shared" si="25"/>
        <v>0</v>
      </c>
      <c r="G191" s="20">
        <f t="shared" si="25"/>
        <v>0</v>
      </c>
      <c r="H191" s="20">
        <f t="shared" si="25"/>
        <v>0</v>
      </c>
      <c r="I191" s="83">
        <f t="shared" si="25"/>
        <v>0</v>
      </c>
    </row>
    <row r="192" spans="1:9" ht="15.75" thickBot="1" x14ac:dyDescent="0.3">
      <c r="A192" s="187"/>
      <c r="B192" s="183" t="s">
        <v>64</v>
      </c>
      <c r="C192" s="183" t="s">
        <v>56</v>
      </c>
      <c r="D192" s="75" t="s">
        <v>414</v>
      </c>
      <c r="E192" s="20"/>
      <c r="F192" s="20"/>
      <c r="G192" s="20"/>
      <c r="H192" s="20"/>
      <c r="I192" s="83"/>
    </row>
    <row r="193" spans="1:9" ht="15.75" thickBot="1" x14ac:dyDescent="0.3">
      <c r="A193" s="187"/>
      <c r="B193" s="189"/>
      <c r="C193" s="189"/>
      <c r="D193" s="75" t="s">
        <v>415</v>
      </c>
      <c r="E193" s="20"/>
      <c r="F193" s="20"/>
      <c r="G193" s="20"/>
      <c r="H193" s="20"/>
      <c r="I193" s="83"/>
    </row>
    <row r="194" spans="1:9" ht="15.75" thickBot="1" x14ac:dyDescent="0.3">
      <c r="A194" s="187"/>
      <c r="B194" s="183" t="s">
        <v>62</v>
      </c>
      <c r="C194" s="183" t="s">
        <v>58</v>
      </c>
      <c r="D194" s="75" t="s">
        <v>414</v>
      </c>
      <c r="E194" s="20"/>
      <c r="F194" s="20"/>
      <c r="G194" s="20"/>
      <c r="H194" s="20"/>
      <c r="I194" s="83"/>
    </row>
    <row r="195" spans="1:9" ht="15.75" thickBot="1" x14ac:dyDescent="0.3">
      <c r="A195" s="188"/>
      <c r="B195" s="189"/>
      <c r="C195" s="189"/>
      <c r="D195" s="75" t="s">
        <v>415</v>
      </c>
      <c r="E195" s="20"/>
      <c r="F195" s="20"/>
      <c r="G195" s="20"/>
      <c r="H195" s="20"/>
      <c r="I195" s="83"/>
    </row>
    <row r="196" spans="1:9" ht="15.75" thickBot="1" x14ac:dyDescent="0.3">
      <c r="A196" s="186" t="s">
        <v>104</v>
      </c>
      <c r="B196" s="183" t="s">
        <v>105</v>
      </c>
      <c r="C196" s="183" t="s">
        <v>60</v>
      </c>
      <c r="D196" s="75" t="s">
        <v>414</v>
      </c>
      <c r="E196" s="20"/>
      <c r="F196" s="20">
        <f t="shared" ref="F196:I197" si="26">E196*F198*F200/10000</f>
        <v>0</v>
      </c>
      <c r="G196" s="20">
        <f t="shared" si="26"/>
        <v>0</v>
      </c>
      <c r="H196" s="20">
        <f t="shared" si="26"/>
        <v>0</v>
      </c>
      <c r="I196" s="83">
        <f t="shared" si="26"/>
        <v>0</v>
      </c>
    </row>
    <row r="197" spans="1:9" ht="15.75" thickBot="1" x14ac:dyDescent="0.3">
      <c r="A197" s="187"/>
      <c r="B197" s="189"/>
      <c r="C197" s="189"/>
      <c r="D197" s="75" t="s">
        <v>415</v>
      </c>
      <c r="E197" s="20"/>
      <c r="F197" s="20">
        <f t="shared" si="26"/>
        <v>0</v>
      </c>
      <c r="G197" s="20">
        <f t="shared" si="26"/>
        <v>0</v>
      </c>
      <c r="H197" s="20">
        <f t="shared" si="26"/>
        <v>0</v>
      </c>
      <c r="I197" s="83">
        <f t="shared" si="26"/>
        <v>0</v>
      </c>
    </row>
    <row r="198" spans="1:9" ht="15.75" thickBot="1" x14ac:dyDescent="0.3">
      <c r="A198" s="187"/>
      <c r="B198" s="183" t="s">
        <v>64</v>
      </c>
      <c r="C198" s="183" t="s">
        <v>56</v>
      </c>
      <c r="D198" s="75" t="s">
        <v>414</v>
      </c>
      <c r="E198" s="20"/>
      <c r="F198" s="20"/>
      <c r="G198" s="20"/>
      <c r="H198" s="20"/>
      <c r="I198" s="83"/>
    </row>
    <row r="199" spans="1:9" ht="15.75" thickBot="1" x14ac:dyDescent="0.3">
      <c r="A199" s="187"/>
      <c r="B199" s="189"/>
      <c r="C199" s="189"/>
      <c r="D199" s="75" t="s">
        <v>415</v>
      </c>
      <c r="E199" s="20"/>
      <c r="F199" s="20"/>
      <c r="G199" s="20"/>
      <c r="H199" s="20"/>
      <c r="I199" s="83"/>
    </row>
    <row r="200" spans="1:9" ht="15.75" thickBot="1" x14ac:dyDescent="0.3">
      <c r="A200" s="187"/>
      <c r="B200" s="183" t="s">
        <v>62</v>
      </c>
      <c r="C200" s="183" t="s">
        <v>58</v>
      </c>
      <c r="D200" s="75" t="s">
        <v>414</v>
      </c>
      <c r="E200" s="20"/>
      <c r="F200" s="20"/>
      <c r="G200" s="20"/>
      <c r="H200" s="20"/>
      <c r="I200" s="83"/>
    </row>
    <row r="201" spans="1:9" ht="15.75" thickBot="1" x14ac:dyDescent="0.3">
      <c r="A201" s="188"/>
      <c r="B201" s="189"/>
      <c r="C201" s="189"/>
      <c r="D201" s="75" t="s">
        <v>415</v>
      </c>
      <c r="E201" s="20"/>
      <c r="F201" s="20"/>
      <c r="G201" s="20"/>
      <c r="H201" s="20"/>
      <c r="I201" s="83"/>
    </row>
    <row r="202" spans="1:9" ht="15.75" thickBot="1" x14ac:dyDescent="0.3">
      <c r="A202" s="186" t="s">
        <v>106</v>
      </c>
      <c r="B202" s="183" t="s">
        <v>107</v>
      </c>
      <c r="C202" s="183" t="s">
        <v>60</v>
      </c>
      <c r="D202" s="75" t="s">
        <v>414</v>
      </c>
      <c r="E202" s="20"/>
      <c r="F202" s="20"/>
      <c r="G202" s="20"/>
      <c r="H202" s="20"/>
      <c r="I202" s="83"/>
    </row>
    <row r="203" spans="1:9" ht="15.75" thickBot="1" x14ac:dyDescent="0.3">
      <c r="A203" s="187"/>
      <c r="B203" s="189"/>
      <c r="C203" s="189"/>
      <c r="D203" s="75" t="s">
        <v>415</v>
      </c>
      <c r="E203" s="20"/>
      <c r="F203" s="20">
        <f>E203*F205*F207/10000</f>
        <v>0</v>
      </c>
      <c r="G203" s="20">
        <f>F203*G205*G207/10000</f>
        <v>0</v>
      </c>
      <c r="H203" s="20">
        <f>G203*H205*H207/10000</f>
        <v>0</v>
      </c>
      <c r="I203" s="83">
        <f>H203*I205*I207/10000</f>
        <v>0</v>
      </c>
    </row>
    <row r="204" spans="1:9" ht="15.75" thickBot="1" x14ac:dyDescent="0.3">
      <c r="A204" s="187"/>
      <c r="B204" s="183" t="s">
        <v>64</v>
      </c>
      <c r="C204" s="183" t="s">
        <v>56</v>
      </c>
      <c r="D204" s="75" t="s">
        <v>414</v>
      </c>
      <c r="E204" s="20"/>
      <c r="F204" s="20"/>
      <c r="G204" s="20"/>
      <c r="H204" s="20"/>
      <c r="I204" s="83"/>
    </row>
    <row r="205" spans="1:9" ht="15.75" thickBot="1" x14ac:dyDescent="0.3">
      <c r="A205" s="187"/>
      <c r="B205" s="189"/>
      <c r="C205" s="189"/>
      <c r="D205" s="75" t="s">
        <v>415</v>
      </c>
      <c r="E205" s="20"/>
      <c r="F205" s="20"/>
      <c r="G205" s="20"/>
      <c r="H205" s="20"/>
      <c r="I205" s="83"/>
    </row>
    <row r="206" spans="1:9" ht="15.75" thickBot="1" x14ac:dyDescent="0.3">
      <c r="A206" s="187"/>
      <c r="B206" s="183" t="s">
        <v>62</v>
      </c>
      <c r="C206" s="183" t="s">
        <v>58</v>
      </c>
      <c r="D206" s="75" t="s">
        <v>414</v>
      </c>
      <c r="E206" s="20"/>
      <c r="F206" s="20"/>
      <c r="G206" s="20"/>
      <c r="H206" s="20"/>
      <c r="I206" s="83"/>
    </row>
    <row r="207" spans="1:9" ht="15.75" thickBot="1" x14ac:dyDescent="0.3">
      <c r="A207" s="188"/>
      <c r="B207" s="189"/>
      <c r="C207" s="189"/>
      <c r="D207" s="75" t="s">
        <v>415</v>
      </c>
      <c r="E207" s="20"/>
      <c r="F207" s="20"/>
      <c r="G207" s="20"/>
      <c r="H207" s="20"/>
      <c r="I207" s="83"/>
    </row>
    <row r="208" spans="1:9" ht="15.75" thickBot="1" x14ac:dyDescent="0.3">
      <c r="A208" s="186" t="s">
        <v>108</v>
      </c>
      <c r="B208" s="183" t="s">
        <v>109</v>
      </c>
      <c r="C208" s="183" t="s">
        <v>60</v>
      </c>
      <c r="D208" s="75" t="s">
        <v>414</v>
      </c>
      <c r="E208" s="20"/>
      <c r="F208" s="20"/>
      <c r="G208" s="20"/>
      <c r="H208" s="20"/>
      <c r="I208" s="83"/>
    </row>
    <row r="209" spans="1:9" ht="15.75" thickBot="1" x14ac:dyDescent="0.3">
      <c r="A209" s="187"/>
      <c r="B209" s="190"/>
      <c r="C209" s="190"/>
      <c r="D209" s="75" t="s">
        <v>415</v>
      </c>
      <c r="E209" s="20"/>
      <c r="F209" s="20">
        <f>E209*F211*F213/10000</f>
        <v>0</v>
      </c>
      <c r="G209" s="20">
        <f>F209*G211*G213/10000</f>
        <v>0</v>
      </c>
      <c r="H209" s="20">
        <f>G209*H211*H213/10000</f>
        <v>0</v>
      </c>
      <c r="I209" s="83">
        <f>H209*I211*I213/10000</f>
        <v>0</v>
      </c>
    </row>
    <row r="210" spans="1:9" ht="15.75" thickBot="1" x14ac:dyDescent="0.3">
      <c r="A210" s="187"/>
      <c r="B210" s="183" t="s">
        <v>64</v>
      </c>
      <c r="C210" s="183" t="s">
        <v>56</v>
      </c>
      <c r="D210" s="75" t="s">
        <v>414</v>
      </c>
      <c r="E210" s="20"/>
      <c r="F210" s="20"/>
      <c r="G210" s="20"/>
      <c r="H210" s="20"/>
      <c r="I210" s="83"/>
    </row>
    <row r="211" spans="1:9" ht="15.75" thickBot="1" x14ac:dyDescent="0.3">
      <c r="A211" s="187"/>
      <c r="B211" s="189"/>
      <c r="C211" s="189"/>
      <c r="D211" s="75" t="s">
        <v>415</v>
      </c>
      <c r="E211" s="20"/>
      <c r="F211" s="20"/>
      <c r="G211" s="20"/>
      <c r="H211" s="20"/>
      <c r="I211" s="83"/>
    </row>
    <row r="212" spans="1:9" ht="15.75" thickBot="1" x14ac:dyDescent="0.3">
      <c r="A212" s="187"/>
      <c r="B212" s="183" t="s">
        <v>62</v>
      </c>
      <c r="C212" s="183" t="s">
        <v>58</v>
      </c>
      <c r="D212" s="75" t="s">
        <v>414</v>
      </c>
      <c r="E212" s="20"/>
      <c r="F212" s="20"/>
      <c r="G212" s="20"/>
      <c r="H212" s="20"/>
      <c r="I212" s="83"/>
    </row>
    <row r="213" spans="1:9" ht="15.75" thickBot="1" x14ac:dyDescent="0.3">
      <c r="A213" s="188"/>
      <c r="B213" s="189"/>
      <c r="C213" s="189"/>
      <c r="D213" s="75" t="s">
        <v>415</v>
      </c>
      <c r="E213" s="20"/>
      <c r="F213" s="20"/>
      <c r="G213" s="20"/>
      <c r="H213" s="20"/>
      <c r="I213" s="83"/>
    </row>
    <row r="214" spans="1:9" ht="15.75" thickBot="1" x14ac:dyDescent="0.3">
      <c r="A214" s="186" t="s">
        <v>110</v>
      </c>
      <c r="B214" s="183" t="s">
        <v>111</v>
      </c>
      <c r="C214" s="183" t="s">
        <v>60</v>
      </c>
      <c r="D214" s="75" t="s">
        <v>414</v>
      </c>
      <c r="E214" s="20"/>
      <c r="F214" s="20"/>
      <c r="G214" s="20"/>
      <c r="H214" s="20"/>
      <c r="I214" s="83"/>
    </row>
    <row r="215" spans="1:9" ht="15.75" thickBot="1" x14ac:dyDescent="0.3">
      <c r="A215" s="187"/>
      <c r="B215" s="189"/>
      <c r="C215" s="189"/>
      <c r="D215" s="75" t="s">
        <v>415</v>
      </c>
      <c r="E215" s="20"/>
      <c r="F215" s="20">
        <f>E215*F217*F219/10000</f>
        <v>0</v>
      </c>
      <c r="G215" s="20">
        <f>F215*G217*G219/10000</f>
        <v>0</v>
      </c>
      <c r="H215" s="20">
        <f>G215*H217*H219/10000</f>
        <v>0</v>
      </c>
      <c r="I215" s="83">
        <f>H215*I217*I219/10000</f>
        <v>0</v>
      </c>
    </row>
    <row r="216" spans="1:9" ht="15.75" thickBot="1" x14ac:dyDescent="0.3">
      <c r="A216" s="187"/>
      <c r="B216" s="183" t="s">
        <v>64</v>
      </c>
      <c r="C216" s="183" t="s">
        <v>56</v>
      </c>
      <c r="D216" s="75" t="s">
        <v>414</v>
      </c>
      <c r="E216" s="20"/>
      <c r="F216" s="20"/>
      <c r="G216" s="20"/>
      <c r="H216" s="20"/>
      <c r="I216" s="83"/>
    </row>
    <row r="217" spans="1:9" ht="15.75" thickBot="1" x14ac:dyDescent="0.3">
      <c r="A217" s="187"/>
      <c r="B217" s="189"/>
      <c r="C217" s="189"/>
      <c r="D217" s="75" t="s">
        <v>415</v>
      </c>
      <c r="E217" s="20"/>
      <c r="F217" s="20"/>
      <c r="G217" s="20"/>
      <c r="H217" s="20"/>
      <c r="I217" s="83"/>
    </row>
    <row r="218" spans="1:9" ht="15.75" thickBot="1" x14ac:dyDescent="0.3">
      <c r="A218" s="187"/>
      <c r="B218" s="183" t="s">
        <v>62</v>
      </c>
      <c r="C218" s="183" t="s">
        <v>58</v>
      </c>
      <c r="D218" s="75" t="s">
        <v>414</v>
      </c>
      <c r="E218" s="20"/>
      <c r="F218" s="20"/>
      <c r="G218" s="20"/>
      <c r="H218" s="20"/>
      <c r="I218" s="83"/>
    </row>
    <row r="219" spans="1:9" ht="15.75" thickBot="1" x14ac:dyDescent="0.3">
      <c r="A219" s="188"/>
      <c r="B219" s="189"/>
      <c r="C219" s="189"/>
      <c r="D219" s="75" t="s">
        <v>415</v>
      </c>
      <c r="E219" s="20"/>
      <c r="F219" s="20"/>
      <c r="G219" s="20"/>
      <c r="H219" s="20"/>
      <c r="I219" s="83"/>
    </row>
    <row r="220" spans="1:9" ht="15.75" thickBot="1" x14ac:dyDescent="0.3">
      <c r="A220" s="186" t="s">
        <v>112</v>
      </c>
      <c r="B220" s="183" t="s">
        <v>113</v>
      </c>
      <c r="C220" s="183" t="s">
        <v>60</v>
      </c>
      <c r="D220" s="75" t="s">
        <v>414</v>
      </c>
      <c r="E220" s="20"/>
      <c r="F220" s="20">
        <f t="shared" ref="F220:I221" si="27">E220*F222*F224/10000</f>
        <v>0</v>
      </c>
      <c r="G220" s="20">
        <f t="shared" si="27"/>
        <v>0</v>
      </c>
      <c r="H220" s="20">
        <f t="shared" si="27"/>
        <v>0</v>
      </c>
      <c r="I220" s="83">
        <f t="shared" si="27"/>
        <v>0</v>
      </c>
    </row>
    <row r="221" spans="1:9" ht="15.75" thickBot="1" x14ac:dyDescent="0.3">
      <c r="A221" s="187"/>
      <c r="B221" s="189"/>
      <c r="C221" s="189"/>
      <c r="D221" s="75" t="s">
        <v>415</v>
      </c>
      <c r="E221" s="20"/>
      <c r="F221" s="20">
        <f t="shared" si="27"/>
        <v>0</v>
      </c>
      <c r="G221" s="20">
        <f t="shared" si="27"/>
        <v>0</v>
      </c>
      <c r="H221" s="20">
        <f t="shared" si="27"/>
        <v>0</v>
      </c>
      <c r="I221" s="83">
        <f t="shared" si="27"/>
        <v>0</v>
      </c>
    </row>
    <row r="222" spans="1:9" ht="15.75" thickBot="1" x14ac:dyDescent="0.3">
      <c r="A222" s="187"/>
      <c r="B222" s="183" t="s">
        <v>64</v>
      </c>
      <c r="C222" s="183" t="s">
        <v>56</v>
      </c>
      <c r="D222" s="75" t="s">
        <v>414</v>
      </c>
      <c r="E222" s="20"/>
      <c r="F222" s="20"/>
      <c r="G222" s="20"/>
      <c r="H222" s="20"/>
      <c r="I222" s="83"/>
    </row>
    <row r="223" spans="1:9" ht="15.75" thickBot="1" x14ac:dyDescent="0.3">
      <c r="A223" s="187"/>
      <c r="B223" s="189"/>
      <c r="C223" s="189"/>
      <c r="D223" s="75" t="s">
        <v>415</v>
      </c>
      <c r="E223" s="20"/>
      <c r="F223" s="20"/>
      <c r="G223" s="20"/>
      <c r="H223" s="20"/>
      <c r="I223" s="83"/>
    </row>
    <row r="224" spans="1:9" ht="15.75" thickBot="1" x14ac:dyDescent="0.3">
      <c r="A224" s="187"/>
      <c r="B224" s="183" t="s">
        <v>62</v>
      </c>
      <c r="C224" s="183" t="s">
        <v>58</v>
      </c>
      <c r="D224" s="75" t="s">
        <v>414</v>
      </c>
      <c r="E224" s="20"/>
      <c r="F224" s="20"/>
      <c r="G224" s="20"/>
      <c r="H224" s="20"/>
      <c r="I224" s="83"/>
    </row>
    <row r="225" spans="1:9" ht="15.75" thickBot="1" x14ac:dyDescent="0.3">
      <c r="A225" s="188"/>
      <c r="B225" s="189"/>
      <c r="C225" s="189"/>
      <c r="D225" s="75" t="s">
        <v>415</v>
      </c>
      <c r="E225" s="20"/>
      <c r="F225" s="20"/>
      <c r="G225" s="20"/>
      <c r="H225" s="20"/>
      <c r="I225" s="83"/>
    </row>
    <row r="226" spans="1:9" ht="43.5" customHeight="1" thickBot="1" x14ac:dyDescent="0.3">
      <c r="A226" s="186">
        <v>4</v>
      </c>
      <c r="B226" s="183" t="s">
        <v>114</v>
      </c>
      <c r="C226" s="183" t="s">
        <v>60</v>
      </c>
      <c r="D226" s="75" t="s">
        <v>414</v>
      </c>
      <c r="E226" s="20"/>
      <c r="F226" s="20">
        <f t="shared" ref="F226:I227" si="28">E226*F228*F230/10000</f>
        <v>0</v>
      </c>
      <c r="G226" s="20">
        <f t="shared" si="28"/>
        <v>0</v>
      </c>
      <c r="H226" s="20">
        <f t="shared" si="28"/>
        <v>0</v>
      </c>
      <c r="I226" s="83">
        <f t="shared" si="28"/>
        <v>0</v>
      </c>
    </row>
    <row r="227" spans="1:9" ht="48" customHeight="1" thickBot="1" x14ac:dyDescent="0.3">
      <c r="A227" s="187"/>
      <c r="B227" s="189"/>
      <c r="C227" s="189"/>
      <c r="D227" s="75" t="s">
        <v>415</v>
      </c>
      <c r="E227" s="21"/>
      <c r="F227" s="20">
        <f t="shared" si="28"/>
        <v>0</v>
      </c>
      <c r="G227" s="20">
        <f t="shared" si="28"/>
        <v>0</v>
      </c>
      <c r="H227" s="20">
        <f t="shared" si="28"/>
        <v>0</v>
      </c>
      <c r="I227" s="83">
        <f t="shared" si="28"/>
        <v>0</v>
      </c>
    </row>
    <row r="228" spans="1:9" ht="47.25" customHeight="1" thickBot="1" x14ac:dyDescent="0.3">
      <c r="A228" s="187"/>
      <c r="B228" s="183" t="s">
        <v>64</v>
      </c>
      <c r="C228" s="183" t="s">
        <v>56</v>
      </c>
      <c r="D228" s="75" t="s">
        <v>414</v>
      </c>
      <c r="E228" s="21"/>
      <c r="F228" s="20"/>
      <c r="G228" s="20"/>
      <c r="H228" s="20"/>
      <c r="I228" s="83"/>
    </row>
    <row r="229" spans="1:9" ht="32.25" customHeight="1" thickBot="1" x14ac:dyDescent="0.3">
      <c r="A229" s="187"/>
      <c r="B229" s="189"/>
      <c r="C229" s="189"/>
      <c r="D229" s="75" t="s">
        <v>415</v>
      </c>
      <c r="E229" s="20"/>
      <c r="F229" s="20"/>
      <c r="G229" s="20"/>
      <c r="H229" s="20"/>
      <c r="I229" s="83"/>
    </row>
    <row r="230" spans="1:9" ht="46.5" customHeight="1" thickBot="1" x14ac:dyDescent="0.3">
      <c r="A230" s="187"/>
      <c r="B230" s="183" t="s">
        <v>62</v>
      </c>
      <c r="C230" s="183" t="s">
        <v>58</v>
      </c>
      <c r="D230" s="75" t="s">
        <v>414</v>
      </c>
      <c r="E230" s="20"/>
      <c r="F230" s="20"/>
      <c r="G230" s="20"/>
      <c r="H230" s="20"/>
      <c r="I230" s="83"/>
    </row>
    <row r="231" spans="1:9" ht="46.5" customHeight="1" thickBot="1" x14ac:dyDescent="0.3">
      <c r="A231" s="188"/>
      <c r="B231" s="189"/>
      <c r="C231" s="189"/>
      <c r="D231" s="75" t="s">
        <v>415</v>
      </c>
      <c r="E231" s="20"/>
      <c r="F231" s="20"/>
      <c r="G231" s="20"/>
      <c r="H231" s="20"/>
      <c r="I231" s="83"/>
    </row>
    <row r="232" spans="1:9" ht="48" customHeight="1" thickBot="1" x14ac:dyDescent="0.3">
      <c r="A232" s="186" t="s">
        <v>38</v>
      </c>
      <c r="B232" s="183" t="s">
        <v>115</v>
      </c>
      <c r="C232" s="183" t="s">
        <v>60</v>
      </c>
      <c r="D232" s="75" t="s">
        <v>414</v>
      </c>
      <c r="E232" s="20"/>
      <c r="F232" s="20">
        <f t="shared" ref="F232:I233" si="29">E232*F234*F236/10000</f>
        <v>0</v>
      </c>
      <c r="G232" s="20">
        <f t="shared" si="29"/>
        <v>0</v>
      </c>
      <c r="H232" s="20">
        <f t="shared" si="29"/>
        <v>0</v>
      </c>
      <c r="I232" s="83">
        <f t="shared" si="29"/>
        <v>0</v>
      </c>
    </row>
    <row r="233" spans="1:9" ht="48" customHeight="1" thickBot="1" x14ac:dyDescent="0.3">
      <c r="A233" s="187"/>
      <c r="B233" s="189"/>
      <c r="C233" s="189"/>
      <c r="D233" s="75" t="s">
        <v>415</v>
      </c>
      <c r="E233" s="21"/>
      <c r="F233" s="20">
        <f t="shared" si="29"/>
        <v>0</v>
      </c>
      <c r="G233" s="20">
        <f t="shared" si="29"/>
        <v>0</v>
      </c>
      <c r="H233" s="20">
        <f t="shared" si="29"/>
        <v>0</v>
      </c>
      <c r="I233" s="83">
        <f t="shared" si="29"/>
        <v>0</v>
      </c>
    </row>
    <row r="234" spans="1:9" ht="15.75" thickBot="1" x14ac:dyDescent="0.3">
      <c r="A234" s="187"/>
      <c r="B234" s="183" t="s">
        <v>64</v>
      </c>
      <c r="C234" s="183" t="s">
        <v>56</v>
      </c>
      <c r="D234" s="75" t="s">
        <v>414</v>
      </c>
      <c r="E234" s="21"/>
      <c r="F234" s="20"/>
      <c r="G234" s="20"/>
      <c r="H234" s="20"/>
      <c r="I234" s="83"/>
    </row>
    <row r="235" spans="1:9" ht="15.75" thickBot="1" x14ac:dyDescent="0.3">
      <c r="A235" s="187"/>
      <c r="B235" s="189"/>
      <c r="C235" s="189"/>
      <c r="D235" s="75" t="s">
        <v>415</v>
      </c>
      <c r="E235" s="20"/>
      <c r="F235" s="20"/>
      <c r="G235" s="20"/>
      <c r="H235" s="20"/>
      <c r="I235" s="83"/>
    </row>
    <row r="236" spans="1:9" ht="15.75" thickBot="1" x14ac:dyDescent="0.3">
      <c r="A236" s="187"/>
      <c r="B236" s="183" t="s">
        <v>62</v>
      </c>
      <c r="C236" s="183" t="s">
        <v>58</v>
      </c>
      <c r="D236" s="75" t="s">
        <v>414</v>
      </c>
      <c r="E236" s="20"/>
      <c r="F236" s="20"/>
      <c r="G236" s="20"/>
      <c r="H236" s="20"/>
      <c r="I236" s="83"/>
    </row>
    <row r="237" spans="1:9" ht="15.75" thickBot="1" x14ac:dyDescent="0.3">
      <c r="A237" s="188"/>
      <c r="B237" s="189"/>
      <c r="C237" s="189"/>
      <c r="D237" s="75" t="s">
        <v>415</v>
      </c>
      <c r="E237" s="20"/>
      <c r="F237" s="20"/>
      <c r="G237" s="20"/>
      <c r="H237" s="20"/>
      <c r="I237" s="83"/>
    </row>
    <row r="238" spans="1:9" ht="19.5" thickBot="1" x14ac:dyDescent="0.35">
      <c r="A238" s="212"/>
      <c r="B238" s="212"/>
      <c r="C238" s="212"/>
      <c r="D238" s="212"/>
      <c r="E238" s="212"/>
      <c r="F238" s="212"/>
      <c r="G238" s="212"/>
      <c r="H238" s="212"/>
      <c r="I238" s="212"/>
    </row>
    <row r="239" spans="1:9" ht="15.75" thickBot="1" x14ac:dyDescent="0.3">
      <c r="A239" s="159" t="s">
        <v>1</v>
      </c>
      <c r="B239" s="159" t="s">
        <v>2</v>
      </c>
      <c r="C239" s="193" t="s">
        <v>3</v>
      </c>
      <c r="E239" s="57" t="s">
        <v>4</v>
      </c>
      <c r="F239" s="1" t="s">
        <v>5</v>
      </c>
      <c r="G239" s="161" t="s">
        <v>6</v>
      </c>
      <c r="H239" s="162"/>
      <c r="I239" s="163"/>
    </row>
    <row r="240" spans="1:9" ht="15.75" thickBot="1" x14ac:dyDescent="0.3">
      <c r="A240" s="160"/>
      <c r="B240" s="160"/>
      <c r="C240" s="194"/>
      <c r="E240" s="2">
        <v>2016</v>
      </c>
      <c r="F240" s="3">
        <v>2017</v>
      </c>
      <c r="G240" s="2">
        <v>2018</v>
      </c>
      <c r="H240" s="2">
        <v>2019</v>
      </c>
      <c r="I240" s="70">
        <v>2020</v>
      </c>
    </row>
    <row r="241" spans="1:9" ht="15.75" thickBot="1" x14ac:dyDescent="0.3">
      <c r="A241" s="12" t="s">
        <v>116</v>
      </c>
      <c r="B241" s="161" t="s">
        <v>117</v>
      </c>
      <c r="C241" s="241"/>
      <c r="D241" s="241"/>
      <c r="E241" s="241"/>
      <c r="F241" s="241"/>
      <c r="G241" s="241"/>
      <c r="H241" s="241"/>
      <c r="I241" s="242"/>
    </row>
    <row r="242" spans="1:9" ht="21.75" customHeight="1" x14ac:dyDescent="0.25">
      <c r="A242" s="94">
        <v>1</v>
      </c>
      <c r="B242" s="283" t="s">
        <v>118</v>
      </c>
      <c r="C242" s="297" t="s">
        <v>60</v>
      </c>
      <c r="D242" s="75" t="s">
        <v>414</v>
      </c>
      <c r="E242" s="113">
        <f t="shared" ref="E242:I243" si="30">E248+E266</f>
        <v>0</v>
      </c>
      <c r="F242" s="113">
        <f t="shared" si="30"/>
        <v>0</v>
      </c>
      <c r="G242" s="113">
        <f t="shared" si="30"/>
        <v>0</v>
      </c>
      <c r="H242" s="113">
        <f t="shared" si="30"/>
        <v>0</v>
      </c>
      <c r="I242" s="113">
        <f t="shared" si="30"/>
        <v>0</v>
      </c>
    </row>
    <row r="243" spans="1:9" x14ac:dyDescent="0.25">
      <c r="A243" s="95"/>
      <c r="B243" s="284"/>
      <c r="C243" s="298"/>
      <c r="D243" s="75" t="s">
        <v>415</v>
      </c>
      <c r="E243" s="113">
        <f t="shared" si="30"/>
        <v>0</v>
      </c>
      <c r="F243" s="113">
        <f t="shared" si="30"/>
        <v>0</v>
      </c>
      <c r="G243" s="113">
        <f t="shared" si="30"/>
        <v>0</v>
      </c>
      <c r="H243" s="113">
        <f t="shared" si="30"/>
        <v>0</v>
      </c>
      <c r="I243" s="113">
        <f t="shared" si="30"/>
        <v>0</v>
      </c>
    </row>
    <row r="244" spans="1:9" ht="15.75" customHeight="1" thickBot="1" x14ac:dyDescent="0.3">
      <c r="A244" s="114"/>
      <c r="B244" s="128" t="s">
        <v>64</v>
      </c>
      <c r="C244" s="112" t="s">
        <v>56</v>
      </c>
      <c r="D244" s="75" t="s">
        <v>414</v>
      </c>
      <c r="E244" s="20"/>
      <c r="F244" s="20" t="e">
        <f t="shared" ref="F244:I245" si="31">(E248*F250+E266*F268)/E242</f>
        <v>#DIV/0!</v>
      </c>
      <c r="G244" s="20" t="e">
        <f t="shared" si="31"/>
        <v>#DIV/0!</v>
      </c>
      <c r="H244" s="20" t="e">
        <f t="shared" si="31"/>
        <v>#DIV/0!</v>
      </c>
      <c r="I244" s="83" t="e">
        <f t="shared" si="31"/>
        <v>#DIV/0!</v>
      </c>
    </row>
    <row r="245" spans="1:9" ht="15.75" thickBot="1" x14ac:dyDescent="0.3">
      <c r="A245" s="114"/>
      <c r="B245" s="129"/>
      <c r="C245" s="98"/>
      <c r="D245" s="75" t="s">
        <v>415</v>
      </c>
      <c r="E245" s="20"/>
      <c r="F245" s="20" t="e">
        <f t="shared" si="31"/>
        <v>#DIV/0!</v>
      </c>
      <c r="G245" s="20" t="e">
        <f t="shared" si="31"/>
        <v>#DIV/0!</v>
      </c>
      <c r="H245" s="20" t="e">
        <f t="shared" si="31"/>
        <v>#DIV/0!</v>
      </c>
      <c r="I245" s="83" t="e">
        <f t="shared" si="31"/>
        <v>#DIV/0!</v>
      </c>
    </row>
    <row r="246" spans="1:9" ht="15.75" customHeight="1" thickBot="1" x14ac:dyDescent="0.3">
      <c r="A246" s="114"/>
      <c r="B246" s="128" t="s">
        <v>62</v>
      </c>
      <c r="C246" s="97" t="s">
        <v>58</v>
      </c>
      <c r="D246" s="75" t="s">
        <v>414</v>
      </c>
      <c r="E246" s="20"/>
      <c r="F246" s="20" t="e">
        <f t="shared" ref="F246:I247" si="32">F242/E242/F244*10000</f>
        <v>#DIV/0!</v>
      </c>
      <c r="G246" s="20" t="e">
        <f t="shared" si="32"/>
        <v>#DIV/0!</v>
      </c>
      <c r="H246" s="20" t="e">
        <f t="shared" si="32"/>
        <v>#DIV/0!</v>
      </c>
      <c r="I246" s="83" t="e">
        <f t="shared" si="32"/>
        <v>#DIV/0!</v>
      </c>
    </row>
    <row r="247" spans="1:9" ht="15.75" thickBot="1" x14ac:dyDescent="0.3">
      <c r="A247" s="130"/>
      <c r="B247" s="129"/>
      <c r="C247" s="98"/>
      <c r="D247" s="75" t="s">
        <v>415</v>
      </c>
      <c r="E247" s="20"/>
      <c r="F247" s="20" t="e">
        <f t="shared" si="32"/>
        <v>#DIV/0!</v>
      </c>
      <c r="G247" s="20" t="e">
        <f t="shared" si="32"/>
        <v>#DIV/0!</v>
      </c>
      <c r="H247" s="20" t="e">
        <f t="shared" si="32"/>
        <v>#DIV/0!</v>
      </c>
      <c r="I247" s="83" t="e">
        <f t="shared" si="32"/>
        <v>#DIV/0!</v>
      </c>
    </row>
    <row r="248" spans="1:9" ht="15.75" customHeight="1" thickBot="1" x14ac:dyDescent="0.3">
      <c r="A248" s="94" t="s">
        <v>13</v>
      </c>
      <c r="B248" s="131" t="s">
        <v>119</v>
      </c>
      <c r="C248" s="91" t="s">
        <v>60</v>
      </c>
      <c r="D248" s="75" t="s">
        <v>414</v>
      </c>
      <c r="E248" s="20">
        <f t="shared" ref="E248:I249" si="33">E254+E258+E262</f>
        <v>0</v>
      </c>
      <c r="F248" s="20">
        <f t="shared" si="33"/>
        <v>0</v>
      </c>
      <c r="G248" s="20">
        <f t="shared" si="33"/>
        <v>0</v>
      </c>
      <c r="H248" s="20">
        <f t="shared" si="33"/>
        <v>0</v>
      </c>
      <c r="I248" s="83">
        <f t="shared" si="33"/>
        <v>0</v>
      </c>
    </row>
    <row r="249" spans="1:9" ht="15.75" thickBot="1" x14ac:dyDescent="0.3">
      <c r="A249" s="95"/>
      <c r="B249" s="103"/>
      <c r="C249" s="99"/>
      <c r="D249" s="75" t="s">
        <v>415</v>
      </c>
      <c r="E249" s="20">
        <f t="shared" si="33"/>
        <v>0</v>
      </c>
      <c r="F249" s="20">
        <f t="shared" si="33"/>
        <v>0</v>
      </c>
      <c r="G249" s="20">
        <f t="shared" si="33"/>
        <v>0</v>
      </c>
      <c r="H249" s="20">
        <f t="shared" si="33"/>
        <v>0</v>
      </c>
      <c r="I249" s="83">
        <f t="shared" si="33"/>
        <v>0</v>
      </c>
    </row>
    <row r="250" spans="1:9" ht="15.75" customHeight="1" thickBot="1" x14ac:dyDescent="0.3">
      <c r="A250" s="95"/>
      <c r="B250" s="102" t="s">
        <v>64</v>
      </c>
      <c r="C250" s="91" t="s">
        <v>56</v>
      </c>
      <c r="D250" s="75" t="s">
        <v>414</v>
      </c>
      <c r="E250" s="20"/>
      <c r="F250" s="20" t="e">
        <f t="shared" ref="F250:I251" si="34">(E254*F256+E258*F260+E262*F264)/E248</f>
        <v>#DIV/0!</v>
      </c>
      <c r="G250" s="20" t="e">
        <f t="shared" si="34"/>
        <v>#DIV/0!</v>
      </c>
      <c r="H250" s="20" t="e">
        <f t="shared" si="34"/>
        <v>#DIV/0!</v>
      </c>
      <c r="I250" s="83" t="e">
        <f t="shared" si="34"/>
        <v>#DIV/0!</v>
      </c>
    </row>
    <row r="251" spans="1:9" ht="15.75" thickBot="1" x14ac:dyDescent="0.3">
      <c r="A251" s="95"/>
      <c r="B251" s="103"/>
      <c r="C251" s="99"/>
      <c r="D251" s="75" t="s">
        <v>415</v>
      </c>
      <c r="E251" s="20"/>
      <c r="F251" s="20" t="e">
        <f t="shared" si="34"/>
        <v>#DIV/0!</v>
      </c>
      <c r="G251" s="20" t="e">
        <f t="shared" si="34"/>
        <v>#DIV/0!</v>
      </c>
      <c r="H251" s="20" t="e">
        <f t="shared" si="34"/>
        <v>#DIV/0!</v>
      </c>
      <c r="I251" s="83" t="e">
        <f t="shared" si="34"/>
        <v>#DIV/0!</v>
      </c>
    </row>
    <row r="252" spans="1:9" ht="15.75" customHeight="1" thickBot="1" x14ac:dyDescent="0.3">
      <c r="A252" s="95"/>
      <c r="B252" s="102" t="s">
        <v>62</v>
      </c>
      <c r="C252" s="91" t="s">
        <v>58</v>
      </c>
      <c r="D252" s="75" t="s">
        <v>414</v>
      </c>
      <c r="E252" s="20"/>
      <c r="F252" s="20"/>
      <c r="G252" s="20"/>
      <c r="H252" s="20"/>
      <c r="I252" s="83"/>
    </row>
    <row r="253" spans="1:9" ht="15.75" thickBot="1" x14ac:dyDescent="0.3">
      <c r="A253" s="96"/>
      <c r="B253" s="103"/>
      <c r="C253" s="99"/>
      <c r="D253" s="75" t="s">
        <v>415</v>
      </c>
      <c r="E253" s="20"/>
      <c r="F253" s="20"/>
      <c r="G253" s="20"/>
      <c r="H253" s="20"/>
      <c r="I253" s="83"/>
    </row>
    <row r="254" spans="1:9" ht="15.75" customHeight="1" thickBot="1" x14ac:dyDescent="0.3">
      <c r="A254" s="92" t="s">
        <v>120</v>
      </c>
      <c r="B254" s="117" t="s">
        <v>121</v>
      </c>
      <c r="C254" s="91" t="s">
        <v>60</v>
      </c>
      <c r="D254" s="75" t="s">
        <v>414</v>
      </c>
      <c r="E254" s="20"/>
      <c r="F254" s="20">
        <f t="shared" ref="F254:I255" si="35">E254*F256*F252/10000</f>
        <v>0</v>
      </c>
      <c r="G254" s="20">
        <f t="shared" si="35"/>
        <v>0</v>
      </c>
      <c r="H254" s="20">
        <f t="shared" si="35"/>
        <v>0</v>
      </c>
      <c r="I254" s="83">
        <f t="shared" si="35"/>
        <v>0</v>
      </c>
    </row>
    <row r="255" spans="1:9" s="13" customFormat="1" ht="15.75" thickBot="1" x14ac:dyDescent="0.3">
      <c r="A255" s="116"/>
      <c r="B255" s="118"/>
      <c r="C255" s="99"/>
      <c r="D255" s="75" t="s">
        <v>415</v>
      </c>
      <c r="E255" s="20"/>
      <c r="F255" s="20">
        <f t="shared" si="35"/>
        <v>0</v>
      </c>
      <c r="G255" s="20">
        <f t="shared" si="35"/>
        <v>0</v>
      </c>
      <c r="H255" s="20">
        <f t="shared" si="35"/>
        <v>0</v>
      </c>
      <c r="I255" s="83">
        <f t="shared" si="35"/>
        <v>0</v>
      </c>
    </row>
    <row r="256" spans="1:9" s="13" customFormat="1" ht="15.75" customHeight="1" thickBot="1" x14ac:dyDescent="0.3">
      <c r="A256" s="116"/>
      <c r="B256" s="117" t="s">
        <v>122</v>
      </c>
      <c r="C256" s="91" t="s">
        <v>58</v>
      </c>
      <c r="D256" s="75" t="s">
        <v>414</v>
      </c>
      <c r="E256" s="20"/>
      <c r="F256" s="20"/>
      <c r="G256" s="20"/>
      <c r="H256" s="20"/>
      <c r="I256" s="83"/>
    </row>
    <row r="257" spans="1:9" s="13" customFormat="1" ht="15.75" thickBot="1" x14ac:dyDescent="0.3">
      <c r="A257" s="93"/>
      <c r="B257" s="118"/>
      <c r="C257" s="99"/>
      <c r="D257" s="75" t="s">
        <v>415</v>
      </c>
      <c r="E257" s="20"/>
      <c r="F257" s="20"/>
      <c r="G257" s="20"/>
      <c r="H257" s="20"/>
      <c r="I257" s="83"/>
    </row>
    <row r="258" spans="1:9" s="13" customFormat="1" ht="15.75" customHeight="1" thickBot="1" x14ac:dyDescent="0.3">
      <c r="A258" s="92" t="s">
        <v>123</v>
      </c>
      <c r="B258" s="117" t="s">
        <v>124</v>
      </c>
      <c r="C258" s="91" t="s">
        <v>60</v>
      </c>
      <c r="D258" s="75" t="s">
        <v>414</v>
      </c>
      <c r="E258" s="20"/>
      <c r="F258" s="20">
        <f t="shared" ref="F258:I259" si="36">E258*F260*F252/10000</f>
        <v>0</v>
      </c>
      <c r="G258" s="20">
        <f t="shared" si="36"/>
        <v>0</v>
      </c>
      <c r="H258" s="20">
        <f t="shared" si="36"/>
        <v>0</v>
      </c>
      <c r="I258" s="83">
        <f t="shared" si="36"/>
        <v>0</v>
      </c>
    </row>
    <row r="259" spans="1:9" s="13" customFormat="1" ht="15.75" thickBot="1" x14ac:dyDescent="0.3">
      <c r="A259" s="116"/>
      <c r="B259" s="118"/>
      <c r="C259" s="99"/>
      <c r="D259" s="75" t="s">
        <v>415</v>
      </c>
      <c r="E259" s="20"/>
      <c r="F259" s="20">
        <f t="shared" si="36"/>
        <v>0</v>
      </c>
      <c r="G259" s="20">
        <f t="shared" si="36"/>
        <v>0</v>
      </c>
      <c r="H259" s="20">
        <f t="shared" si="36"/>
        <v>0</v>
      </c>
      <c r="I259" s="83">
        <f t="shared" si="36"/>
        <v>0</v>
      </c>
    </row>
    <row r="260" spans="1:9" s="13" customFormat="1" ht="15.75" customHeight="1" thickBot="1" x14ac:dyDescent="0.3">
      <c r="A260" s="116"/>
      <c r="B260" s="117" t="s">
        <v>122</v>
      </c>
      <c r="C260" s="91" t="s">
        <v>56</v>
      </c>
      <c r="D260" s="75" t="s">
        <v>414</v>
      </c>
      <c r="E260" s="20"/>
      <c r="F260" s="20"/>
      <c r="G260" s="20"/>
      <c r="H260" s="20"/>
      <c r="I260" s="83"/>
    </row>
    <row r="261" spans="1:9" s="13" customFormat="1" ht="15.75" thickBot="1" x14ac:dyDescent="0.3">
      <c r="A261" s="93"/>
      <c r="B261" s="118"/>
      <c r="C261" s="99"/>
      <c r="D261" s="75" t="s">
        <v>415</v>
      </c>
      <c r="E261" s="20"/>
      <c r="F261" s="20"/>
      <c r="G261" s="20"/>
      <c r="H261" s="20"/>
      <c r="I261" s="83"/>
    </row>
    <row r="262" spans="1:9" s="13" customFormat="1" ht="15.75" customHeight="1" thickBot="1" x14ac:dyDescent="0.3">
      <c r="A262" s="92" t="s">
        <v>125</v>
      </c>
      <c r="B262" s="117" t="s">
        <v>126</v>
      </c>
      <c r="C262" s="91" t="s">
        <v>60</v>
      </c>
      <c r="D262" s="75" t="s">
        <v>414</v>
      </c>
      <c r="E262" s="20"/>
      <c r="F262" s="20">
        <f t="shared" ref="F262:I263" si="37">E262*F264*F252/10000</f>
        <v>0</v>
      </c>
      <c r="G262" s="20">
        <f t="shared" si="37"/>
        <v>0</v>
      </c>
      <c r="H262" s="20">
        <f t="shared" si="37"/>
        <v>0</v>
      </c>
      <c r="I262" s="83">
        <f t="shared" si="37"/>
        <v>0</v>
      </c>
    </row>
    <row r="263" spans="1:9" s="13" customFormat="1" ht="15.75" thickBot="1" x14ac:dyDescent="0.3">
      <c r="A263" s="116"/>
      <c r="B263" s="118"/>
      <c r="C263" s="99"/>
      <c r="D263" s="75" t="s">
        <v>415</v>
      </c>
      <c r="E263" s="20"/>
      <c r="F263" s="20">
        <f t="shared" si="37"/>
        <v>0</v>
      </c>
      <c r="G263" s="20">
        <f t="shared" si="37"/>
        <v>0</v>
      </c>
      <c r="H263" s="20">
        <f t="shared" si="37"/>
        <v>0</v>
      </c>
      <c r="I263" s="83">
        <f t="shared" si="37"/>
        <v>0</v>
      </c>
    </row>
    <row r="264" spans="1:9" s="13" customFormat="1" ht="15.75" customHeight="1" thickBot="1" x14ac:dyDescent="0.3">
      <c r="A264" s="116"/>
      <c r="B264" s="117" t="s">
        <v>122</v>
      </c>
      <c r="C264" s="91" t="s">
        <v>58</v>
      </c>
      <c r="D264" s="75" t="s">
        <v>414</v>
      </c>
      <c r="E264" s="20"/>
      <c r="F264" s="20"/>
      <c r="G264" s="20"/>
      <c r="H264" s="20"/>
      <c r="I264" s="83"/>
    </row>
    <row r="265" spans="1:9" s="13" customFormat="1" ht="15.75" thickBot="1" x14ac:dyDescent="0.3">
      <c r="A265" s="93"/>
      <c r="B265" s="118"/>
      <c r="C265" s="99"/>
      <c r="D265" s="75" t="s">
        <v>415</v>
      </c>
      <c r="E265" s="20"/>
      <c r="F265" s="20"/>
      <c r="G265" s="20"/>
      <c r="H265" s="20"/>
      <c r="I265" s="83"/>
    </row>
    <row r="266" spans="1:9" s="13" customFormat="1" ht="15.75" customHeight="1" thickBot="1" x14ac:dyDescent="0.3">
      <c r="A266" s="94" t="s">
        <v>15</v>
      </c>
      <c r="B266" s="102" t="s">
        <v>127</v>
      </c>
      <c r="C266" s="100" t="s">
        <v>60</v>
      </c>
      <c r="D266" s="75" t="s">
        <v>414</v>
      </c>
      <c r="E266" s="20">
        <f t="shared" ref="E266:I267" si="38">E272+E276+E280</f>
        <v>0</v>
      </c>
      <c r="F266" s="20">
        <f t="shared" si="38"/>
        <v>0</v>
      </c>
      <c r="G266" s="20">
        <f t="shared" si="38"/>
        <v>0</v>
      </c>
      <c r="H266" s="20">
        <f t="shared" si="38"/>
        <v>0</v>
      </c>
      <c r="I266" s="83">
        <f t="shared" si="38"/>
        <v>0</v>
      </c>
    </row>
    <row r="267" spans="1:9" ht="15.75" thickBot="1" x14ac:dyDescent="0.3">
      <c r="A267" s="95"/>
      <c r="B267" s="103"/>
      <c r="C267" s="101"/>
      <c r="D267" s="75" t="s">
        <v>415</v>
      </c>
      <c r="E267" s="20">
        <f t="shared" si="38"/>
        <v>0</v>
      </c>
      <c r="F267" s="20">
        <f t="shared" si="38"/>
        <v>0</v>
      </c>
      <c r="G267" s="20">
        <f t="shared" si="38"/>
        <v>0</v>
      </c>
      <c r="H267" s="20">
        <f t="shared" si="38"/>
        <v>0</v>
      </c>
      <c r="I267" s="83">
        <f t="shared" si="38"/>
        <v>0</v>
      </c>
    </row>
    <row r="268" spans="1:9" ht="15.75" customHeight="1" thickBot="1" x14ac:dyDescent="0.3">
      <c r="A268" s="95"/>
      <c r="B268" s="102" t="s">
        <v>64</v>
      </c>
      <c r="C268" s="100" t="s">
        <v>128</v>
      </c>
      <c r="D268" s="75" t="s">
        <v>414</v>
      </c>
      <c r="E268" s="20"/>
      <c r="F268" s="20" t="e">
        <f t="shared" ref="F268:I269" si="39">(E272*F274+E276*F278+E280*F282)/E266</f>
        <v>#DIV/0!</v>
      </c>
      <c r="G268" s="20" t="e">
        <f t="shared" si="39"/>
        <v>#DIV/0!</v>
      </c>
      <c r="H268" s="20" t="e">
        <f t="shared" si="39"/>
        <v>#DIV/0!</v>
      </c>
      <c r="I268" s="83" t="e">
        <f t="shared" si="39"/>
        <v>#DIV/0!</v>
      </c>
    </row>
    <row r="269" spans="1:9" ht="15.75" thickBot="1" x14ac:dyDescent="0.3">
      <c r="A269" s="95"/>
      <c r="B269" s="103"/>
      <c r="C269" s="101"/>
      <c r="D269" s="75" t="s">
        <v>415</v>
      </c>
      <c r="E269" s="20"/>
      <c r="F269" s="20" t="e">
        <f t="shared" si="39"/>
        <v>#DIV/0!</v>
      </c>
      <c r="G269" s="20" t="e">
        <f t="shared" si="39"/>
        <v>#DIV/0!</v>
      </c>
      <c r="H269" s="20" t="e">
        <f t="shared" si="39"/>
        <v>#DIV/0!</v>
      </c>
      <c r="I269" s="83" t="e">
        <f t="shared" si="39"/>
        <v>#DIV/0!</v>
      </c>
    </row>
    <row r="270" spans="1:9" ht="15.75" customHeight="1" thickBot="1" x14ac:dyDescent="0.3">
      <c r="A270" s="95"/>
      <c r="B270" s="102" t="s">
        <v>62</v>
      </c>
      <c r="C270" s="100" t="s">
        <v>58</v>
      </c>
      <c r="D270" s="75" t="s">
        <v>414</v>
      </c>
      <c r="E270" s="20"/>
      <c r="F270" s="20"/>
      <c r="G270" s="20"/>
      <c r="H270" s="20"/>
      <c r="I270" s="83"/>
    </row>
    <row r="271" spans="1:9" ht="15.75" thickBot="1" x14ac:dyDescent="0.3">
      <c r="A271" s="96"/>
      <c r="B271" s="103"/>
      <c r="C271" s="101"/>
      <c r="D271" s="75" t="s">
        <v>415</v>
      </c>
      <c r="E271" s="9"/>
      <c r="F271" s="20"/>
      <c r="G271" s="20"/>
      <c r="H271" s="20"/>
      <c r="I271" s="83"/>
    </row>
    <row r="272" spans="1:9" ht="15.75" customHeight="1" thickBot="1" x14ac:dyDescent="0.3">
      <c r="A272" s="92" t="s">
        <v>129</v>
      </c>
      <c r="B272" s="117" t="s">
        <v>121</v>
      </c>
      <c r="C272" s="100" t="s">
        <v>60</v>
      </c>
      <c r="D272" s="75" t="s">
        <v>414</v>
      </c>
      <c r="E272" s="9"/>
      <c r="F272" s="20">
        <f t="shared" ref="F272:I273" si="40">E272*F274*F270/10000</f>
        <v>0</v>
      </c>
      <c r="G272" s="20">
        <f t="shared" si="40"/>
        <v>0</v>
      </c>
      <c r="H272" s="20">
        <f t="shared" si="40"/>
        <v>0</v>
      </c>
      <c r="I272" s="83">
        <f t="shared" si="40"/>
        <v>0</v>
      </c>
    </row>
    <row r="273" spans="1:9" s="13" customFormat="1" ht="15.75" thickBot="1" x14ac:dyDescent="0.3">
      <c r="A273" s="116"/>
      <c r="B273" s="118"/>
      <c r="C273" s="101"/>
      <c r="D273" s="75" t="s">
        <v>415</v>
      </c>
      <c r="E273" s="9"/>
      <c r="F273" s="20">
        <f t="shared" si="40"/>
        <v>0</v>
      </c>
      <c r="G273" s="20">
        <f t="shared" si="40"/>
        <v>0</v>
      </c>
      <c r="H273" s="20">
        <f t="shared" si="40"/>
        <v>0</v>
      </c>
      <c r="I273" s="83">
        <f t="shared" si="40"/>
        <v>0</v>
      </c>
    </row>
    <row r="274" spans="1:9" s="13" customFormat="1" ht="15.75" customHeight="1" thickBot="1" x14ac:dyDescent="0.3">
      <c r="A274" s="116"/>
      <c r="B274" s="117" t="s">
        <v>122</v>
      </c>
      <c r="C274" s="100" t="s">
        <v>58</v>
      </c>
      <c r="D274" s="75" t="s">
        <v>414</v>
      </c>
      <c r="E274" s="9"/>
      <c r="F274" s="20"/>
      <c r="G274" s="20"/>
      <c r="H274" s="20"/>
      <c r="I274" s="83"/>
    </row>
    <row r="275" spans="1:9" s="13" customFormat="1" ht="15.75" thickBot="1" x14ac:dyDescent="0.3">
      <c r="A275" s="93"/>
      <c r="B275" s="118"/>
      <c r="C275" s="101"/>
      <c r="D275" s="75" t="s">
        <v>415</v>
      </c>
      <c r="E275" s="20"/>
      <c r="F275" s="20"/>
      <c r="G275" s="20"/>
      <c r="H275" s="20"/>
      <c r="I275" s="83"/>
    </row>
    <row r="276" spans="1:9" s="13" customFormat="1" ht="15.75" customHeight="1" thickBot="1" x14ac:dyDescent="0.3">
      <c r="A276" s="92" t="s">
        <v>130</v>
      </c>
      <c r="B276" s="117" t="s">
        <v>124</v>
      </c>
      <c r="C276" s="100" t="s">
        <v>60</v>
      </c>
      <c r="D276" s="75" t="s">
        <v>414</v>
      </c>
      <c r="E276" s="20"/>
      <c r="F276" s="20">
        <f t="shared" ref="F276:I277" si="41">E276*F278*F270/10000</f>
        <v>0</v>
      </c>
      <c r="G276" s="20">
        <f t="shared" si="41"/>
        <v>0</v>
      </c>
      <c r="H276" s="20">
        <f t="shared" si="41"/>
        <v>0</v>
      </c>
      <c r="I276" s="83">
        <f t="shared" si="41"/>
        <v>0</v>
      </c>
    </row>
    <row r="277" spans="1:9" s="13" customFormat="1" ht="15.75" thickBot="1" x14ac:dyDescent="0.3">
      <c r="A277" s="116"/>
      <c r="B277" s="118"/>
      <c r="C277" s="101"/>
      <c r="D277" s="75" t="s">
        <v>415</v>
      </c>
      <c r="E277" s="9"/>
      <c r="F277" s="20">
        <f t="shared" si="41"/>
        <v>0</v>
      </c>
      <c r="G277" s="20">
        <f t="shared" si="41"/>
        <v>0</v>
      </c>
      <c r="H277" s="20">
        <f t="shared" si="41"/>
        <v>0</v>
      </c>
      <c r="I277" s="83">
        <f t="shared" si="41"/>
        <v>0</v>
      </c>
    </row>
    <row r="278" spans="1:9" s="13" customFormat="1" ht="15.75" customHeight="1" thickBot="1" x14ac:dyDescent="0.3">
      <c r="A278" s="116"/>
      <c r="B278" s="117" t="s">
        <v>122</v>
      </c>
      <c r="C278" s="100" t="s">
        <v>56</v>
      </c>
      <c r="D278" s="75" t="s">
        <v>414</v>
      </c>
      <c r="E278" s="9"/>
      <c r="F278" s="20"/>
      <c r="G278" s="20"/>
      <c r="H278" s="20"/>
      <c r="I278" s="83"/>
    </row>
    <row r="279" spans="1:9" s="13" customFormat="1" ht="15.75" thickBot="1" x14ac:dyDescent="0.3">
      <c r="A279" s="93"/>
      <c r="B279" s="118"/>
      <c r="C279" s="101"/>
      <c r="D279" s="75" t="s">
        <v>415</v>
      </c>
      <c r="E279" s="20"/>
      <c r="F279" s="20"/>
      <c r="G279" s="20"/>
      <c r="H279" s="20"/>
      <c r="I279" s="83"/>
    </row>
    <row r="280" spans="1:9" s="13" customFormat="1" ht="15.75" customHeight="1" thickBot="1" x14ac:dyDescent="0.3">
      <c r="A280" s="92" t="s">
        <v>131</v>
      </c>
      <c r="B280" s="117" t="s">
        <v>126</v>
      </c>
      <c r="C280" s="100" t="s">
        <v>60</v>
      </c>
      <c r="D280" s="75" t="s">
        <v>414</v>
      </c>
      <c r="E280" s="20"/>
      <c r="F280" s="20">
        <f t="shared" ref="F280:I281" si="42">E280*F282*F270/10000</f>
        <v>0</v>
      </c>
      <c r="G280" s="20">
        <f t="shared" si="42"/>
        <v>0</v>
      </c>
      <c r="H280" s="20">
        <f t="shared" si="42"/>
        <v>0</v>
      </c>
      <c r="I280" s="83">
        <f t="shared" si="42"/>
        <v>0</v>
      </c>
    </row>
    <row r="281" spans="1:9" s="13" customFormat="1" ht="15.75" thickBot="1" x14ac:dyDescent="0.3">
      <c r="A281" s="116"/>
      <c r="B281" s="118"/>
      <c r="C281" s="101"/>
      <c r="D281" s="75" t="s">
        <v>415</v>
      </c>
      <c r="E281" s="9"/>
      <c r="F281" s="20">
        <f t="shared" si="42"/>
        <v>0</v>
      </c>
      <c r="G281" s="20">
        <f t="shared" si="42"/>
        <v>0</v>
      </c>
      <c r="H281" s="20">
        <f t="shared" si="42"/>
        <v>0</v>
      </c>
      <c r="I281" s="83">
        <f t="shared" si="42"/>
        <v>0</v>
      </c>
    </row>
    <row r="282" spans="1:9" s="13" customFormat="1" ht="15.75" customHeight="1" thickBot="1" x14ac:dyDescent="0.3">
      <c r="A282" s="116"/>
      <c r="B282" s="117" t="s">
        <v>122</v>
      </c>
      <c r="C282" s="100" t="s">
        <v>58</v>
      </c>
      <c r="D282" s="75" t="s">
        <v>414</v>
      </c>
      <c r="E282" s="9"/>
      <c r="F282" s="20"/>
      <c r="G282" s="20"/>
      <c r="H282" s="20"/>
      <c r="I282" s="83"/>
    </row>
    <row r="283" spans="1:9" s="13" customFormat="1" ht="15.75" thickBot="1" x14ac:dyDescent="0.3">
      <c r="A283" s="93"/>
      <c r="B283" s="118"/>
      <c r="C283" s="101"/>
      <c r="D283" s="75" t="s">
        <v>415</v>
      </c>
      <c r="E283" s="20"/>
      <c r="F283" s="20"/>
      <c r="G283" s="20"/>
      <c r="H283" s="20"/>
      <c r="I283" s="83"/>
    </row>
    <row r="284" spans="1:9" ht="19.5" thickBot="1" x14ac:dyDescent="0.35">
      <c r="A284" s="212"/>
      <c r="B284" s="212"/>
      <c r="C284" s="212"/>
      <c r="D284" s="212"/>
      <c r="E284" s="212"/>
      <c r="F284" s="212"/>
      <c r="G284" s="212"/>
      <c r="H284" s="212"/>
      <c r="I284" s="212"/>
    </row>
    <row r="285" spans="1:9" ht="19.5" thickBot="1" x14ac:dyDescent="0.35">
      <c r="A285" s="212"/>
      <c r="B285" s="212"/>
      <c r="C285" s="212"/>
      <c r="D285" s="212"/>
      <c r="E285" s="212"/>
      <c r="F285" s="212"/>
      <c r="G285" s="212"/>
      <c r="H285" s="212"/>
      <c r="I285" s="212"/>
    </row>
    <row r="286" spans="1:9" ht="15.75" thickBot="1" x14ac:dyDescent="0.3">
      <c r="A286" s="159" t="s">
        <v>1</v>
      </c>
      <c r="B286" s="159" t="s">
        <v>2</v>
      </c>
      <c r="C286" s="193" t="s">
        <v>3</v>
      </c>
      <c r="D286" s="205"/>
      <c r="E286" s="57" t="s">
        <v>4</v>
      </c>
      <c r="F286" s="1" t="s">
        <v>5</v>
      </c>
      <c r="G286" s="161" t="s">
        <v>6</v>
      </c>
      <c r="H286" s="162"/>
      <c r="I286" s="163"/>
    </row>
    <row r="287" spans="1:9" ht="15.75" thickBot="1" x14ac:dyDescent="0.3">
      <c r="A287" s="160"/>
      <c r="B287" s="160"/>
      <c r="C287" s="194"/>
      <c r="D287" s="206"/>
      <c r="E287" s="2">
        <v>2016</v>
      </c>
      <c r="F287" s="3">
        <v>2017</v>
      </c>
      <c r="G287" s="2">
        <v>2018</v>
      </c>
      <c r="H287" s="2">
        <v>2019</v>
      </c>
      <c r="I287" s="70">
        <v>2020</v>
      </c>
    </row>
    <row r="288" spans="1:9" ht="15.75" thickBot="1" x14ac:dyDescent="0.3">
      <c r="A288" s="12" t="s">
        <v>246</v>
      </c>
      <c r="B288" s="161" t="s">
        <v>247</v>
      </c>
      <c r="C288" s="178"/>
      <c r="D288" s="178"/>
      <c r="E288" s="178"/>
      <c r="F288" s="178"/>
      <c r="G288" s="178"/>
      <c r="H288" s="178"/>
      <c r="I288" s="178"/>
    </row>
    <row r="289" spans="1:9" ht="15.75" thickBot="1" x14ac:dyDescent="0.3">
      <c r="A289" s="186">
        <v>1</v>
      </c>
      <c r="B289" s="219" t="s">
        <v>248</v>
      </c>
      <c r="C289" s="263" t="s">
        <v>60</v>
      </c>
      <c r="D289" s="75" t="s">
        <v>414</v>
      </c>
      <c r="E289" s="111"/>
      <c r="F289" s="111"/>
      <c r="G289" s="111"/>
      <c r="H289" s="111"/>
      <c r="I289" s="111"/>
    </row>
    <row r="290" spans="1:9" ht="15.75" thickBot="1" x14ac:dyDescent="0.3">
      <c r="A290" s="187"/>
      <c r="B290" s="220"/>
      <c r="C290" s="290"/>
      <c r="D290" s="75" t="s">
        <v>415</v>
      </c>
      <c r="E290" s="11"/>
      <c r="F290" s="9">
        <f>E290*F292*F294/10000</f>
        <v>0</v>
      </c>
      <c r="G290" s="9">
        <f>F290*G292*G294/10000</f>
        <v>0</v>
      </c>
      <c r="H290" s="9">
        <f>G290*H292*H294/10000</f>
        <v>0</v>
      </c>
      <c r="I290" s="80">
        <f>H290*I292*I294/10000</f>
        <v>0</v>
      </c>
    </row>
    <row r="291" spans="1:9" ht="15.75" thickBot="1" x14ac:dyDescent="0.3">
      <c r="A291" s="187"/>
      <c r="B291" s="207" t="s">
        <v>249</v>
      </c>
      <c r="C291" s="207" t="s">
        <v>250</v>
      </c>
      <c r="D291" s="75" t="s">
        <v>414</v>
      </c>
      <c r="E291" s="11"/>
      <c r="F291" s="9"/>
      <c r="G291" s="9"/>
      <c r="H291" s="9"/>
      <c r="I291" s="80"/>
    </row>
    <row r="292" spans="1:9" ht="15.75" thickBot="1" x14ac:dyDescent="0.3">
      <c r="A292" s="187"/>
      <c r="B292" s="208"/>
      <c r="C292" s="208"/>
      <c r="D292" s="75" t="s">
        <v>415</v>
      </c>
      <c r="E292" s="11"/>
      <c r="F292" s="11"/>
      <c r="G292" s="11"/>
      <c r="H292" s="11"/>
      <c r="I292" s="81"/>
    </row>
    <row r="293" spans="1:9" ht="15.75" thickBot="1" x14ac:dyDescent="0.3">
      <c r="A293" s="187"/>
      <c r="B293" s="207" t="s">
        <v>62</v>
      </c>
      <c r="C293" s="207" t="s">
        <v>58</v>
      </c>
      <c r="D293" s="75" t="s">
        <v>414</v>
      </c>
      <c r="E293" s="11"/>
      <c r="F293" s="11"/>
      <c r="G293" s="11"/>
      <c r="H293" s="11"/>
      <c r="I293" s="81"/>
    </row>
    <row r="294" spans="1:9" ht="15.75" thickBot="1" x14ac:dyDescent="0.3">
      <c r="A294" s="188"/>
      <c r="B294" s="208"/>
      <c r="C294" s="208"/>
      <c r="D294" s="75" t="s">
        <v>415</v>
      </c>
      <c r="E294" s="11"/>
      <c r="F294" s="11"/>
      <c r="G294" s="11"/>
      <c r="H294" s="11"/>
      <c r="I294" s="81"/>
    </row>
    <row r="295" spans="1:9" ht="15.75" thickBot="1" x14ac:dyDescent="0.3">
      <c r="A295" s="186">
        <v>2</v>
      </c>
      <c r="B295" s="207" t="s">
        <v>251</v>
      </c>
      <c r="C295" s="207" t="s">
        <v>60</v>
      </c>
      <c r="D295" s="75" t="s">
        <v>414</v>
      </c>
      <c r="E295" s="11"/>
      <c r="F295" s="11"/>
      <c r="G295" s="11"/>
      <c r="H295" s="11"/>
      <c r="I295" s="81"/>
    </row>
    <row r="296" spans="1:9" ht="15.75" thickBot="1" x14ac:dyDescent="0.3">
      <c r="A296" s="187"/>
      <c r="B296" s="208"/>
      <c r="C296" s="208"/>
      <c r="D296" s="75" t="s">
        <v>415</v>
      </c>
      <c r="E296" s="11"/>
      <c r="F296" s="9">
        <f>E296*F298*F300/10000</f>
        <v>0</v>
      </c>
      <c r="G296" s="9">
        <f>F296*G298*G300/10000</f>
        <v>0</v>
      </c>
      <c r="H296" s="9">
        <f>G296*H298*H300/10000</f>
        <v>0</v>
      </c>
      <c r="I296" s="80">
        <f>H296*I298*I300/10000</f>
        <v>0</v>
      </c>
    </row>
    <row r="297" spans="1:9" ht="15.75" thickBot="1" x14ac:dyDescent="0.3">
      <c r="A297" s="187"/>
      <c r="B297" s="207" t="s">
        <v>252</v>
      </c>
      <c r="C297" s="207" t="s">
        <v>250</v>
      </c>
      <c r="D297" s="75" t="s">
        <v>414</v>
      </c>
      <c r="E297" s="11"/>
      <c r="F297" s="9"/>
      <c r="G297" s="9"/>
      <c r="H297" s="9"/>
      <c r="I297" s="80"/>
    </row>
    <row r="298" spans="1:9" ht="15.75" thickBot="1" x14ac:dyDescent="0.3">
      <c r="A298" s="187"/>
      <c r="B298" s="208"/>
      <c r="C298" s="208"/>
      <c r="D298" s="75" t="s">
        <v>415</v>
      </c>
      <c r="E298" s="11"/>
      <c r="F298" s="11"/>
      <c r="G298" s="11"/>
      <c r="H298" s="11"/>
      <c r="I298" s="81"/>
    </row>
    <row r="299" spans="1:9" ht="15.75" thickBot="1" x14ac:dyDescent="0.3">
      <c r="A299" s="187"/>
      <c r="B299" s="207" t="s">
        <v>62</v>
      </c>
      <c r="C299" s="207" t="s">
        <v>58</v>
      </c>
      <c r="D299" s="75" t="s">
        <v>414</v>
      </c>
      <c r="E299" s="11"/>
      <c r="F299" s="11"/>
      <c r="G299" s="11"/>
      <c r="H299" s="11"/>
      <c r="I299" s="81"/>
    </row>
    <row r="300" spans="1:9" ht="15.75" thickBot="1" x14ac:dyDescent="0.3">
      <c r="A300" s="188"/>
      <c r="B300" s="208"/>
      <c r="C300" s="208"/>
      <c r="D300" s="75" t="s">
        <v>415</v>
      </c>
      <c r="E300" s="11"/>
      <c r="F300" s="11"/>
      <c r="G300" s="11"/>
      <c r="H300" s="11"/>
      <c r="I300" s="81"/>
    </row>
    <row r="301" spans="1:9" ht="15.75" thickBot="1" x14ac:dyDescent="0.3">
      <c r="A301" s="201" t="s">
        <v>33</v>
      </c>
      <c r="B301" s="185" t="s">
        <v>253</v>
      </c>
      <c r="C301" s="185" t="s">
        <v>60</v>
      </c>
      <c r="D301" s="75" t="s">
        <v>414</v>
      </c>
      <c r="E301" s="11"/>
      <c r="F301" s="11"/>
      <c r="G301" s="11"/>
      <c r="H301" s="11"/>
      <c r="I301" s="81"/>
    </row>
    <row r="302" spans="1:9" ht="15.75" thickBot="1" x14ac:dyDescent="0.3">
      <c r="A302" s="202"/>
      <c r="B302" s="204"/>
      <c r="C302" s="204"/>
      <c r="D302" s="75" t="s">
        <v>415</v>
      </c>
      <c r="E302" s="20"/>
      <c r="F302" s="9">
        <f>E302*F304*F306/10000</f>
        <v>0</v>
      </c>
      <c r="G302" s="9">
        <f>F302*G304*G306/10000</f>
        <v>0</v>
      </c>
      <c r="H302" s="9">
        <f>G302*H304*H306/10000</f>
        <v>0</v>
      </c>
      <c r="I302" s="80">
        <f>H302*I304*I306/10000</f>
        <v>0</v>
      </c>
    </row>
    <row r="303" spans="1:9" ht="15.75" thickBot="1" x14ac:dyDescent="0.3">
      <c r="A303" s="202"/>
      <c r="B303" s="185" t="s">
        <v>254</v>
      </c>
      <c r="C303" s="185" t="s">
        <v>250</v>
      </c>
      <c r="D303" s="75" t="s">
        <v>414</v>
      </c>
      <c r="E303" s="20"/>
      <c r="F303" s="9"/>
      <c r="G303" s="9"/>
      <c r="H303" s="9"/>
      <c r="I303" s="80"/>
    </row>
    <row r="304" spans="1:9" ht="15.75" thickBot="1" x14ac:dyDescent="0.3">
      <c r="A304" s="202"/>
      <c r="B304" s="204"/>
      <c r="C304" s="204"/>
      <c r="D304" s="75" t="s">
        <v>415</v>
      </c>
      <c r="E304" s="11"/>
      <c r="F304" s="11"/>
      <c r="G304" s="11"/>
      <c r="H304" s="11"/>
      <c r="I304" s="81"/>
    </row>
    <row r="305" spans="1:9" ht="15.75" thickBot="1" x14ac:dyDescent="0.3">
      <c r="A305" s="202"/>
      <c r="B305" s="185" t="s">
        <v>62</v>
      </c>
      <c r="C305" s="185" t="s">
        <v>58</v>
      </c>
      <c r="D305" s="75" t="s">
        <v>414</v>
      </c>
      <c r="E305" s="11"/>
      <c r="F305" s="11"/>
      <c r="G305" s="11"/>
      <c r="H305" s="11"/>
      <c r="I305" s="81"/>
    </row>
    <row r="306" spans="1:9" ht="15.75" thickBot="1" x14ac:dyDescent="0.3">
      <c r="A306" s="203"/>
      <c r="B306" s="204"/>
      <c r="C306" s="204"/>
      <c r="D306" s="75" t="s">
        <v>415</v>
      </c>
      <c r="E306" s="11"/>
      <c r="F306" s="11"/>
      <c r="G306" s="11"/>
      <c r="H306" s="11"/>
      <c r="I306" s="81"/>
    </row>
    <row r="307" spans="1:9" ht="19.5" thickBot="1" x14ac:dyDescent="0.35">
      <c r="A307" s="200"/>
      <c r="B307" s="200"/>
      <c r="C307" s="200"/>
      <c r="D307" s="200"/>
      <c r="E307" s="200"/>
      <c r="F307" s="200"/>
      <c r="G307" s="200"/>
      <c r="H307" s="200"/>
      <c r="I307" s="200"/>
    </row>
    <row r="308" spans="1:9" ht="15.75" thickBot="1" x14ac:dyDescent="0.3">
      <c r="A308" s="159" t="s">
        <v>1</v>
      </c>
      <c r="B308" s="159" t="s">
        <v>2</v>
      </c>
      <c r="C308" s="193" t="s">
        <v>3</v>
      </c>
      <c r="D308" s="205"/>
      <c r="E308" s="57" t="s">
        <v>4</v>
      </c>
      <c r="F308" s="1" t="s">
        <v>5</v>
      </c>
      <c r="G308" s="161" t="s">
        <v>6</v>
      </c>
      <c r="H308" s="162"/>
      <c r="I308" s="163"/>
    </row>
    <row r="309" spans="1:9" ht="15.75" thickBot="1" x14ac:dyDescent="0.3">
      <c r="A309" s="160"/>
      <c r="B309" s="160"/>
      <c r="C309" s="194"/>
      <c r="D309" s="206"/>
      <c r="E309" s="2">
        <v>2016</v>
      </c>
      <c r="F309" s="3">
        <v>2017</v>
      </c>
      <c r="G309" s="2">
        <v>2018</v>
      </c>
      <c r="H309" s="2">
        <v>2019</v>
      </c>
      <c r="I309" s="70">
        <v>2020</v>
      </c>
    </row>
    <row r="310" spans="1:9" ht="15.75" thickBot="1" x14ac:dyDescent="0.3">
      <c r="A310" s="23" t="s">
        <v>255</v>
      </c>
      <c r="B310" s="196" t="s">
        <v>256</v>
      </c>
      <c r="C310" s="197"/>
      <c r="D310" s="198"/>
      <c r="E310" s="197"/>
      <c r="F310" s="197"/>
      <c r="G310" s="197"/>
      <c r="H310" s="197"/>
      <c r="I310" s="199"/>
    </row>
    <row r="311" spans="1:9" ht="15.75" thickBot="1" x14ac:dyDescent="0.3">
      <c r="A311" s="201">
        <v>1</v>
      </c>
      <c r="B311" s="285" t="s">
        <v>257</v>
      </c>
      <c r="C311" s="287" t="s">
        <v>60</v>
      </c>
      <c r="D311" s="85" t="s">
        <v>414</v>
      </c>
      <c r="E311" s="123">
        <v>17314</v>
      </c>
      <c r="F311" s="20">
        <v>18000</v>
      </c>
      <c r="G311" s="20">
        <v>18720</v>
      </c>
      <c r="H311" s="20">
        <v>19400</v>
      </c>
      <c r="I311" s="83">
        <v>20200</v>
      </c>
    </row>
    <row r="312" spans="1:9" ht="32.25" customHeight="1" thickBot="1" x14ac:dyDescent="0.3">
      <c r="A312" s="202"/>
      <c r="B312" s="286"/>
      <c r="C312" s="288"/>
      <c r="D312" s="75" t="s">
        <v>415</v>
      </c>
      <c r="E312" s="20">
        <v>17314</v>
      </c>
      <c r="F312" s="20">
        <v>18000</v>
      </c>
      <c r="G312" s="20">
        <v>18720</v>
      </c>
      <c r="H312" s="20">
        <v>19400</v>
      </c>
      <c r="I312" s="83">
        <v>20200</v>
      </c>
    </row>
    <row r="313" spans="1:9" ht="15.75" thickBot="1" x14ac:dyDescent="0.3">
      <c r="A313" s="202"/>
      <c r="B313" s="185" t="s">
        <v>258</v>
      </c>
      <c r="C313" s="289" t="s">
        <v>56</v>
      </c>
      <c r="D313" s="75" t="s">
        <v>414</v>
      </c>
      <c r="E313" s="20"/>
      <c r="F313" s="20">
        <v>104</v>
      </c>
      <c r="G313" s="20">
        <v>104</v>
      </c>
      <c r="H313" s="20">
        <v>104</v>
      </c>
      <c r="I313" s="83">
        <v>104</v>
      </c>
    </row>
    <row r="314" spans="1:9" ht="15.75" thickBot="1" x14ac:dyDescent="0.3">
      <c r="A314" s="202"/>
      <c r="B314" s="204"/>
      <c r="C314" s="204"/>
      <c r="D314" s="75" t="s">
        <v>415</v>
      </c>
      <c r="E314" s="20"/>
      <c r="F314" s="20">
        <f t="shared" ref="F314:I314" si="43">F313</f>
        <v>104</v>
      </c>
      <c r="G314" s="20">
        <f t="shared" si="43"/>
        <v>104</v>
      </c>
      <c r="H314" s="20">
        <f t="shared" si="43"/>
        <v>104</v>
      </c>
      <c r="I314" s="83">
        <f t="shared" si="43"/>
        <v>104</v>
      </c>
    </row>
    <row r="315" spans="1:9" ht="15.75" thickBot="1" x14ac:dyDescent="0.3">
      <c r="A315" s="202"/>
      <c r="B315" s="185" t="s">
        <v>62</v>
      </c>
      <c r="C315" s="185" t="s">
        <v>58</v>
      </c>
      <c r="D315" s="75" t="s">
        <v>414</v>
      </c>
      <c r="E315" s="20"/>
      <c r="F315" s="20"/>
      <c r="G315" s="20"/>
      <c r="H315" s="20"/>
      <c r="I315" s="83"/>
    </row>
    <row r="316" spans="1:9" ht="15.75" thickBot="1" x14ac:dyDescent="0.3">
      <c r="A316" s="203"/>
      <c r="B316" s="204"/>
      <c r="C316" s="204"/>
      <c r="D316" s="75" t="s">
        <v>415</v>
      </c>
      <c r="E316" s="20"/>
      <c r="F316" s="20"/>
      <c r="G316" s="20"/>
      <c r="H316" s="20"/>
      <c r="I316" s="83"/>
    </row>
    <row r="317" spans="1:9" ht="15.75" thickBot="1" x14ac:dyDescent="0.3">
      <c r="A317" s="201" t="s">
        <v>259</v>
      </c>
      <c r="B317" s="185" t="s">
        <v>260</v>
      </c>
      <c r="C317" s="185" t="s">
        <v>60</v>
      </c>
      <c r="D317" s="75" t="s">
        <v>414</v>
      </c>
      <c r="E317" s="20"/>
      <c r="F317" s="20"/>
      <c r="G317" s="20"/>
      <c r="H317" s="20"/>
      <c r="I317" s="83"/>
    </row>
    <row r="318" spans="1:9" ht="15.75" thickBot="1" x14ac:dyDescent="0.3">
      <c r="A318" s="203"/>
      <c r="B318" s="204"/>
      <c r="C318" s="204"/>
      <c r="D318" s="75" t="s">
        <v>415</v>
      </c>
      <c r="E318" s="20"/>
      <c r="F318" s="20"/>
      <c r="G318" s="20"/>
      <c r="H318" s="20"/>
      <c r="I318" s="83"/>
    </row>
    <row r="319" spans="1:9" ht="15.75" thickBot="1" x14ac:dyDescent="0.3">
      <c r="A319" s="201" t="s">
        <v>261</v>
      </c>
      <c r="B319" s="185" t="s">
        <v>262</v>
      </c>
      <c r="C319" s="185" t="s">
        <v>60</v>
      </c>
      <c r="D319" s="75" t="s">
        <v>414</v>
      </c>
      <c r="E319" s="20"/>
      <c r="F319" s="20"/>
      <c r="G319" s="20"/>
      <c r="H319" s="20"/>
      <c r="I319" s="83"/>
    </row>
    <row r="320" spans="1:9" ht="15.75" thickBot="1" x14ac:dyDescent="0.3">
      <c r="A320" s="203"/>
      <c r="B320" s="204"/>
      <c r="C320" s="204"/>
      <c r="D320" s="75" t="s">
        <v>415</v>
      </c>
      <c r="E320" s="20"/>
      <c r="F320" s="20"/>
      <c r="G320" s="20"/>
      <c r="H320" s="20"/>
      <c r="I320" s="83"/>
    </row>
    <row r="321" spans="1:9" ht="15.75" thickBot="1" x14ac:dyDescent="0.3">
      <c r="A321" s="201" t="s">
        <v>263</v>
      </c>
      <c r="B321" s="185" t="s">
        <v>264</v>
      </c>
      <c r="C321" s="185" t="s">
        <v>60</v>
      </c>
      <c r="D321" s="75" t="s">
        <v>414</v>
      </c>
      <c r="E321" s="20"/>
      <c r="F321" s="20"/>
      <c r="G321" s="20"/>
      <c r="H321" s="20"/>
      <c r="I321" s="83"/>
    </row>
    <row r="322" spans="1:9" ht="15.75" thickBot="1" x14ac:dyDescent="0.3">
      <c r="A322" s="203"/>
      <c r="B322" s="204"/>
      <c r="C322" s="204"/>
      <c r="D322" s="75" t="s">
        <v>415</v>
      </c>
      <c r="E322" s="20"/>
      <c r="F322" s="20"/>
      <c r="G322" s="20"/>
      <c r="H322" s="20"/>
      <c r="I322" s="83"/>
    </row>
    <row r="323" spans="1:9" ht="15.75" thickBot="1" x14ac:dyDescent="0.3">
      <c r="A323" s="201" t="s">
        <v>265</v>
      </c>
      <c r="B323" s="185" t="s">
        <v>266</v>
      </c>
      <c r="C323" s="185" t="s">
        <v>60</v>
      </c>
      <c r="D323" s="75" t="s">
        <v>414</v>
      </c>
      <c r="E323" s="20"/>
      <c r="F323" s="20"/>
      <c r="G323" s="20"/>
      <c r="H323" s="20"/>
      <c r="I323" s="83"/>
    </row>
    <row r="324" spans="1:9" ht="15.75" thickBot="1" x14ac:dyDescent="0.3">
      <c r="A324" s="203"/>
      <c r="B324" s="204"/>
      <c r="C324" s="204"/>
      <c r="D324" s="75" t="s">
        <v>415</v>
      </c>
      <c r="E324" s="20"/>
      <c r="F324" s="20"/>
      <c r="G324" s="20"/>
      <c r="H324" s="20"/>
      <c r="I324" s="83"/>
    </row>
    <row r="325" spans="1:9" ht="15.75" thickBot="1" x14ac:dyDescent="0.3">
      <c r="A325" s="201" t="s">
        <v>267</v>
      </c>
      <c r="B325" s="185" t="s">
        <v>268</v>
      </c>
      <c r="C325" s="185" t="s">
        <v>60</v>
      </c>
      <c r="D325" s="75" t="s">
        <v>414</v>
      </c>
      <c r="E325" s="20"/>
      <c r="F325" s="20"/>
      <c r="G325" s="20"/>
      <c r="H325" s="20"/>
      <c r="I325" s="83"/>
    </row>
    <row r="326" spans="1:9" ht="15.75" thickBot="1" x14ac:dyDescent="0.3">
      <c r="A326" s="203"/>
      <c r="B326" s="204"/>
      <c r="C326" s="204"/>
      <c r="D326" s="75" t="s">
        <v>415</v>
      </c>
      <c r="E326" s="20"/>
      <c r="F326" s="20"/>
      <c r="G326" s="20"/>
      <c r="H326" s="20"/>
      <c r="I326" s="83"/>
    </row>
    <row r="327" spans="1:9" ht="15.75" thickBot="1" x14ac:dyDescent="0.3">
      <c r="A327" s="201" t="s">
        <v>269</v>
      </c>
      <c r="B327" s="185" t="s">
        <v>270</v>
      </c>
      <c r="C327" s="185" t="s">
        <v>60</v>
      </c>
      <c r="D327" s="75" t="s">
        <v>414</v>
      </c>
      <c r="E327" s="20"/>
      <c r="F327" s="20"/>
      <c r="G327" s="20"/>
      <c r="H327" s="20"/>
      <c r="I327" s="83"/>
    </row>
    <row r="328" spans="1:9" ht="15.75" thickBot="1" x14ac:dyDescent="0.3">
      <c r="A328" s="203"/>
      <c r="B328" s="204"/>
      <c r="C328" s="204"/>
      <c r="D328" s="75" t="s">
        <v>415</v>
      </c>
      <c r="E328" s="20"/>
      <c r="F328" s="20"/>
      <c r="G328" s="20"/>
      <c r="H328" s="20"/>
      <c r="I328" s="83"/>
    </row>
    <row r="329" spans="1:9" ht="15.75" thickBot="1" x14ac:dyDescent="0.3">
      <c r="A329" s="201" t="s">
        <v>271</v>
      </c>
      <c r="B329" s="185" t="s">
        <v>272</v>
      </c>
      <c r="C329" s="185" t="s">
        <v>60</v>
      </c>
      <c r="D329" s="75" t="s">
        <v>414</v>
      </c>
      <c r="E329" s="20"/>
      <c r="F329" s="20"/>
      <c r="G329" s="20"/>
      <c r="H329" s="20"/>
      <c r="I329" s="83"/>
    </row>
    <row r="330" spans="1:9" ht="15.75" thickBot="1" x14ac:dyDescent="0.3">
      <c r="A330" s="203"/>
      <c r="B330" s="204"/>
      <c r="C330" s="204"/>
      <c r="D330" s="75" t="s">
        <v>415</v>
      </c>
      <c r="E330" s="20"/>
      <c r="F330" s="20"/>
      <c r="G330" s="20"/>
      <c r="H330" s="20"/>
      <c r="I330" s="83"/>
    </row>
    <row r="331" spans="1:9" ht="15.75" thickBot="1" x14ac:dyDescent="0.3">
      <c r="A331" s="201" t="s">
        <v>243</v>
      </c>
      <c r="B331" s="185" t="s">
        <v>273</v>
      </c>
      <c r="C331" s="185" t="s">
        <v>60</v>
      </c>
      <c r="D331" s="75" t="s">
        <v>414</v>
      </c>
      <c r="E331" s="20"/>
      <c r="F331" s="20"/>
      <c r="G331" s="20"/>
      <c r="H331" s="20"/>
      <c r="I331" s="83"/>
    </row>
    <row r="332" spans="1:9" ht="15.75" thickBot="1" x14ac:dyDescent="0.3">
      <c r="A332" s="203"/>
      <c r="B332" s="204"/>
      <c r="C332" s="204"/>
      <c r="D332" s="75" t="s">
        <v>415</v>
      </c>
      <c r="E332" s="20"/>
      <c r="F332" s="20"/>
      <c r="G332" s="20"/>
      <c r="H332" s="20"/>
      <c r="I332" s="83"/>
    </row>
    <row r="333" spans="1:9" ht="15.75" thickBot="1" x14ac:dyDescent="0.3">
      <c r="A333" s="186" t="s">
        <v>33</v>
      </c>
      <c r="B333" s="207" t="s">
        <v>274</v>
      </c>
      <c r="C333" s="207" t="s">
        <v>60</v>
      </c>
      <c r="D333" s="75" t="s">
        <v>414</v>
      </c>
      <c r="E333" s="74">
        <f t="shared" ref="E333:I334" si="44">E311</f>
        <v>17314</v>
      </c>
      <c r="F333" s="48">
        <f t="shared" si="44"/>
        <v>18000</v>
      </c>
      <c r="G333" s="48">
        <f t="shared" si="44"/>
        <v>18720</v>
      </c>
      <c r="H333" s="48">
        <f t="shared" si="44"/>
        <v>19400</v>
      </c>
      <c r="I333" s="79">
        <f t="shared" si="44"/>
        <v>20200</v>
      </c>
    </row>
    <row r="334" spans="1:9" ht="15.75" thickBot="1" x14ac:dyDescent="0.3">
      <c r="A334" s="188"/>
      <c r="B334" s="208"/>
      <c r="C334" s="208"/>
      <c r="D334" s="75" t="s">
        <v>415</v>
      </c>
      <c r="E334" s="74">
        <f t="shared" si="44"/>
        <v>17314</v>
      </c>
      <c r="F334" s="48">
        <f t="shared" si="44"/>
        <v>18000</v>
      </c>
      <c r="G334" s="48">
        <f t="shared" si="44"/>
        <v>18720</v>
      </c>
      <c r="H334" s="48">
        <f t="shared" si="44"/>
        <v>19400</v>
      </c>
      <c r="I334" s="79">
        <f t="shared" si="44"/>
        <v>20200</v>
      </c>
    </row>
    <row r="335" spans="1:9" ht="15.75" thickBot="1" x14ac:dyDescent="0.3">
      <c r="A335" s="186" t="s">
        <v>66</v>
      </c>
      <c r="B335" s="207" t="s">
        <v>275</v>
      </c>
      <c r="C335" s="207" t="s">
        <v>60</v>
      </c>
      <c r="D335" s="75" t="s">
        <v>414</v>
      </c>
      <c r="E335" s="9"/>
      <c r="F335" s="9"/>
      <c r="G335" s="9"/>
      <c r="H335" s="9"/>
      <c r="I335" s="80"/>
    </row>
    <row r="336" spans="1:9" ht="15.75" thickBot="1" x14ac:dyDescent="0.3">
      <c r="A336" s="188"/>
      <c r="B336" s="208"/>
      <c r="C336" s="208"/>
      <c r="D336" s="75" t="s">
        <v>415</v>
      </c>
      <c r="E336" s="9"/>
      <c r="F336" s="9"/>
      <c r="G336" s="9"/>
      <c r="H336" s="9"/>
      <c r="I336" s="80"/>
    </row>
    <row r="337" spans="1:9" ht="15.75" thickBot="1" x14ac:dyDescent="0.3">
      <c r="A337" s="186" t="s">
        <v>68</v>
      </c>
      <c r="B337" s="207" t="s">
        <v>276</v>
      </c>
      <c r="C337" s="207"/>
      <c r="D337" s="75" t="s">
        <v>414</v>
      </c>
      <c r="E337" s="9">
        <f t="shared" ref="E337:I338" si="45">E333-E335</f>
        <v>17314</v>
      </c>
      <c r="F337" s="9">
        <f t="shared" si="45"/>
        <v>18000</v>
      </c>
      <c r="G337" s="9">
        <f t="shared" si="45"/>
        <v>18720</v>
      </c>
      <c r="H337" s="9">
        <f t="shared" si="45"/>
        <v>19400</v>
      </c>
      <c r="I337" s="80">
        <f t="shared" si="45"/>
        <v>20200</v>
      </c>
    </row>
    <row r="338" spans="1:9" ht="15.75" thickBot="1" x14ac:dyDescent="0.3">
      <c r="A338" s="188"/>
      <c r="B338" s="208"/>
      <c r="C338" s="208"/>
      <c r="D338" s="75" t="s">
        <v>415</v>
      </c>
      <c r="E338" s="9">
        <f t="shared" si="45"/>
        <v>17314</v>
      </c>
      <c r="F338" s="9">
        <f t="shared" si="45"/>
        <v>18000</v>
      </c>
      <c r="G338" s="9">
        <f t="shared" si="45"/>
        <v>18720</v>
      </c>
      <c r="H338" s="9">
        <f t="shared" si="45"/>
        <v>19400</v>
      </c>
      <c r="I338" s="80">
        <f t="shared" si="45"/>
        <v>20200</v>
      </c>
    </row>
    <row r="339" spans="1:9" ht="15.75" thickBot="1" x14ac:dyDescent="0.3">
      <c r="A339" s="186" t="s">
        <v>277</v>
      </c>
      <c r="B339" s="291" t="s">
        <v>278</v>
      </c>
      <c r="C339" s="207" t="s">
        <v>60</v>
      </c>
      <c r="D339" s="75" t="s">
        <v>414</v>
      </c>
      <c r="E339" s="9"/>
      <c r="F339" s="9"/>
      <c r="G339" s="9"/>
      <c r="H339" s="9"/>
      <c r="I339" s="80"/>
    </row>
    <row r="340" spans="1:9" ht="15.75" thickBot="1" x14ac:dyDescent="0.3">
      <c r="A340" s="187"/>
      <c r="B340" s="292"/>
      <c r="C340" s="208"/>
      <c r="D340" s="75" t="s">
        <v>415</v>
      </c>
      <c r="E340" s="9"/>
      <c r="F340" s="9"/>
      <c r="G340" s="9"/>
      <c r="H340" s="9"/>
      <c r="I340" s="80"/>
    </row>
    <row r="341" spans="1:9" ht="15.75" thickBot="1" x14ac:dyDescent="0.3">
      <c r="A341" s="187"/>
      <c r="B341" s="291" t="s">
        <v>279</v>
      </c>
      <c r="C341" s="207" t="s">
        <v>60</v>
      </c>
      <c r="D341" s="75" t="s">
        <v>414</v>
      </c>
      <c r="E341" s="9"/>
      <c r="F341" s="9"/>
      <c r="G341" s="9"/>
      <c r="H341" s="9"/>
      <c r="I341" s="80"/>
    </row>
    <row r="342" spans="1:9" ht="15.75" thickBot="1" x14ac:dyDescent="0.3">
      <c r="A342" s="188"/>
      <c r="B342" s="292"/>
      <c r="C342" s="208"/>
      <c r="D342" s="75" t="s">
        <v>415</v>
      </c>
      <c r="E342" s="9"/>
      <c r="F342" s="9"/>
      <c r="G342" s="9"/>
      <c r="H342" s="9"/>
      <c r="I342" s="80"/>
    </row>
    <row r="343" spans="1:9" ht="15.75" thickBot="1" x14ac:dyDescent="0.3">
      <c r="A343" s="186" t="s">
        <v>280</v>
      </c>
      <c r="B343" s="291" t="s">
        <v>281</v>
      </c>
      <c r="C343" s="207" t="s">
        <v>60</v>
      </c>
      <c r="D343" s="75" t="s">
        <v>414</v>
      </c>
      <c r="E343" s="9">
        <f t="shared" ref="E343:I344" si="46">E345+E347+E349</f>
        <v>0</v>
      </c>
      <c r="F343" s="9">
        <f t="shared" si="46"/>
        <v>0</v>
      </c>
      <c r="G343" s="9">
        <f t="shared" si="46"/>
        <v>0</v>
      </c>
      <c r="H343" s="9">
        <f t="shared" si="46"/>
        <v>0</v>
      </c>
      <c r="I343" s="80">
        <f t="shared" si="46"/>
        <v>0</v>
      </c>
    </row>
    <row r="344" spans="1:9" ht="15.75" thickBot="1" x14ac:dyDescent="0.3">
      <c r="A344" s="188"/>
      <c r="B344" s="292"/>
      <c r="C344" s="208"/>
      <c r="D344" s="75" t="s">
        <v>415</v>
      </c>
      <c r="E344" s="9">
        <f t="shared" si="46"/>
        <v>0</v>
      </c>
      <c r="F344" s="9">
        <f t="shared" si="46"/>
        <v>0</v>
      </c>
      <c r="G344" s="9">
        <f t="shared" si="46"/>
        <v>0</v>
      </c>
      <c r="H344" s="9">
        <f t="shared" si="46"/>
        <v>0</v>
      </c>
      <c r="I344" s="80">
        <f t="shared" si="46"/>
        <v>0</v>
      </c>
    </row>
    <row r="345" spans="1:9" ht="15.75" thickBot="1" x14ac:dyDescent="0.3">
      <c r="A345" s="186" t="s">
        <v>282</v>
      </c>
      <c r="B345" s="293" t="s">
        <v>283</v>
      </c>
      <c r="C345" s="207" t="s">
        <v>60</v>
      </c>
      <c r="D345" s="75" t="s">
        <v>414</v>
      </c>
      <c r="E345" s="9"/>
      <c r="F345" s="9"/>
      <c r="G345" s="9"/>
      <c r="H345" s="9"/>
      <c r="I345" s="80"/>
    </row>
    <row r="346" spans="1:9" ht="15.75" thickBot="1" x14ac:dyDescent="0.3">
      <c r="A346" s="188"/>
      <c r="B346" s="294"/>
      <c r="C346" s="208"/>
      <c r="D346" s="75" t="s">
        <v>415</v>
      </c>
      <c r="E346" s="9"/>
      <c r="F346" s="9"/>
      <c r="G346" s="9"/>
      <c r="H346" s="9"/>
      <c r="I346" s="80"/>
    </row>
    <row r="347" spans="1:9" ht="15.75" thickBot="1" x14ac:dyDescent="0.3">
      <c r="A347" s="295" t="s">
        <v>284</v>
      </c>
      <c r="B347" s="293" t="s">
        <v>285</v>
      </c>
      <c r="C347" s="207" t="s">
        <v>60</v>
      </c>
      <c r="D347" s="75" t="s">
        <v>414</v>
      </c>
      <c r="E347" s="9"/>
      <c r="F347" s="9"/>
      <c r="G347" s="9"/>
      <c r="H347" s="9"/>
      <c r="I347" s="80"/>
    </row>
    <row r="348" spans="1:9" ht="15.75" thickBot="1" x14ac:dyDescent="0.3">
      <c r="A348" s="296"/>
      <c r="B348" s="294"/>
      <c r="C348" s="208"/>
      <c r="D348" s="75" t="s">
        <v>415</v>
      </c>
      <c r="E348" s="9"/>
      <c r="F348" s="9"/>
      <c r="G348" s="9"/>
      <c r="H348" s="9"/>
      <c r="I348" s="80"/>
    </row>
    <row r="349" spans="1:9" ht="15.75" thickBot="1" x14ac:dyDescent="0.3">
      <c r="A349" s="186" t="s">
        <v>286</v>
      </c>
      <c r="B349" s="293" t="s">
        <v>287</v>
      </c>
      <c r="C349" s="207" t="s">
        <v>60</v>
      </c>
      <c r="D349" s="75" t="s">
        <v>414</v>
      </c>
      <c r="E349" s="9"/>
      <c r="F349" s="9"/>
      <c r="G349" s="9"/>
      <c r="H349" s="9"/>
      <c r="I349" s="80"/>
    </row>
    <row r="350" spans="1:9" ht="15.75" thickBot="1" x14ac:dyDescent="0.3">
      <c r="A350" s="188"/>
      <c r="B350" s="294"/>
      <c r="C350" s="208"/>
      <c r="D350" s="75" t="s">
        <v>415</v>
      </c>
      <c r="E350" s="9"/>
      <c r="F350" s="9"/>
      <c r="G350" s="9"/>
      <c r="H350" s="9"/>
      <c r="I350" s="80"/>
    </row>
    <row r="351" spans="1:9" ht="15.75" thickBot="1" x14ac:dyDescent="0.3">
      <c r="A351" s="186" t="s">
        <v>288</v>
      </c>
      <c r="B351" s="291" t="s">
        <v>289</v>
      </c>
      <c r="C351" s="207" t="s">
        <v>60</v>
      </c>
      <c r="D351" s="75" t="s">
        <v>414</v>
      </c>
      <c r="E351" s="9"/>
      <c r="F351" s="9"/>
      <c r="G351" s="9"/>
      <c r="H351" s="9"/>
      <c r="I351" s="80"/>
    </row>
    <row r="352" spans="1:9" ht="15.75" thickBot="1" x14ac:dyDescent="0.3">
      <c r="A352" s="188"/>
      <c r="B352" s="292"/>
      <c r="C352" s="208"/>
      <c r="D352" s="75" t="s">
        <v>415</v>
      </c>
      <c r="E352" s="9"/>
      <c r="F352" s="9"/>
      <c r="G352" s="9"/>
      <c r="H352" s="9"/>
      <c r="I352" s="80"/>
    </row>
    <row r="353" spans="1:9" ht="15.75" thickBot="1" x14ac:dyDescent="0.3">
      <c r="A353" s="186" t="s">
        <v>290</v>
      </c>
      <c r="B353" s="291" t="s">
        <v>291</v>
      </c>
      <c r="C353" s="207" t="s">
        <v>60</v>
      </c>
      <c r="D353" s="75" t="s">
        <v>414</v>
      </c>
      <c r="E353" s="9">
        <f t="shared" ref="E353:I354" si="47">E337-E339-E341-E343-E351</f>
        <v>17314</v>
      </c>
      <c r="F353" s="9">
        <f t="shared" si="47"/>
        <v>18000</v>
      </c>
      <c r="G353" s="9">
        <f t="shared" si="47"/>
        <v>18720</v>
      </c>
      <c r="H353" s="9">
        <f t="shared" si="47"/>
        <v>19400</v>
      </c>
      <c r="I353" s="80">
        <f t="shared" si="47"/>
        <v>20200</v>
      </c>
    </row>
    <row r="354" spans="1:9" ht="15.75" thickBot="1" x14ac:dyDescent="0.3">
      <c r="A354" s="188"/>
      <c r="B354" s="292"/>
      <c r="C354" s="208"/>
      <c r="D354" s="75" t="s">
        <v>415</v>
      </c>
      <c r="E354" s="9">
        <f t="shared" si="47"/>
        <v>17314</v>
      </c>
      <c r="F354" s="9">
        <f t="shared" si="47"/>
        <v>18000</v>
      </c>
      <c r="G354" s="9">
        <f t="shared" si="47"/>
        <v>18720</v>
      </c>
      <c r="H354" s="9">
        <f t="shared" si="47"/>
        <v>19400</v>
      </c>
      <c r="I354" s="80">
        <f t="shared" si="47"/>
        <v>20200</v>
      </c>
    </row>
    <row r="355" spans="1:9" ht="36.75" customHeight="1" thickBot="1" x14ac:dyDescent="0.35">
      <c r="A355" s="195"/>
      <c r="B355" s="195"/>
      <c r="C355" s="195"/>
      <c r="D355" s="195"/>
      <c r="E355" s="195"/>
      <c r="F355" s="195"/>
      <c r="G355" s="195"/>
      <c r="H355" s="195"/>
      <c r="I355" s="195"/>
    </row>
  </sheetData>
  <mergeCells count="417">
    <mergeCell ref="A333:A334"/>
    <mergeCell ref="B333:B334"/>
    <mergeCell ref="C333:C334"/>
    <mergeCell ref="A335:A336"/>
    <mergeCell ref="B335:B336"/>
    <mergeCell ref="C335:C336"/>
    <mergeCell ref="C242:C243"/>
    <mergeCell ref="A349:A350"/>
    <mergeCell ref="B349:B350"/>
    <mergeCell ref="C349:C350"/>
    <mergeCell ref="A337:A338"/>
    <mergeCell ref="B337:B338"/>
    <mergeCell ref="C337:C338"/>
    <mergeCell ref="A339:A342"/>
    <mergeCell ref="B339:B340"/>
    <mergeCell ref="C339:C340"/>
    <mergeCell ref="B341:B342"/>
    <mergeCell ref="C341:C342"/>
    <mergeCell ref="A327:A328"/>
    <mergeCell ref="B327:B328"/>
    <mergeCell ref="C327:C328"/>
    <mergeCell ref="A329:A330"/>
    <mergeCell ref="B329:B330"/>
    <mergeCell ref="C329:C330"/>
    <mergeCell ref="A351:A352"/>
    <mergeCell ref="B351:B352"/>
    <mergeCell ref="C351:C352"/>
    <mergeCell ref="A353:A354"/>
    <mergeCell ref="B353:B354"/>
    <mergeCell ref="C353:C354"/>
    <mergeCell ref="B343:B344"/>
    <mergeCell ref="C343:C344"/>
    <mergeCell ref="A343:A344"/>
    <mergeCell ref="A345:A346"/>
    <mergeCell ref="B345:B346"/>
    <mergeCell ref="C345:C346"/>
    <mergeCell ref="A347:A348"/>
    <mergeCell ref="B347:B348"/>
    <mergeCell ref="C347:C348"/>
    <mergeCell ref="A331:A332"/>
    <mergeCell ref="B331:B332"/>
    <mergeCell ref="C331:C332"/>
    <mergeCell ref="A321:A322"/>
    <mergeCell ref="B321:B322"/>
    <mergeCell ref="C321:C322"/>
    <mergeCell ref="A323:A324"/>
    <mergeCell ref="B323:B324"/>
    <mergeCell ref="C323:C324"/>
    <mergeCell ref="A325:A326"/>
    <mergeCell ref="B325:B326"/>
    <mergeCell ref="C325:C326"/>
    <mergeCell ref="D286:D287"/>
    <mergeCell ref="A311:A316"/>
    <mergeCell ref="B311:B312"/>
    <mergeCell ref="C311:C312"/>
    <mergeCell ref="B313:B314"/>
    <mergeCell ref="C313:C314"/>
    <mergeCell ref="B315:B316"/>
    <mergeCell ref="C315:C316"/>
    <mergeCell ref="B317:B318"/>
    <mergeCell ref="A317:A318"/>
    <mergeCell ref="C317:C318"/>
    <mergeCell ref="A289:A294"/>
    <mergeCell ref="B289:B290"/>
    <mergeCell ref="C289:C290"/>
    <mergeCell ref="B291:B292"/>
    <mergeCell ref="C291:C292"/>
    <mergeCell ref="B293:B294"/>
    <mergeCell ref="C293:C294"/>
    <mergeCell ref="A295:A300"/>
    <mergeCell ref="B295:B296"/>
    <mergeCell ref="C295:C296"/>
    <mergeCell ref="B297:B298"/>
    <mergeCell ref="C297:C298"/>
    <mergeCell ref="B299:B300"/>
    <mergeCell ref="A238:I238"/>
    <mergeCell ref="A239:A240"/>
    <mergeCell ref="B239:B240"/>
    <mergeCell ref="C239:C240"/>
    <mergeCell ref="G239:I239"/>
    <mergeCell ref="B241:I241"/>
    <mergeCell ref="B242:B243"/>
    <mergeCell ref="A284:I284"/>
    <mergeCell ref="A285:I285"/>
    <mergeCell ref="B142:B143"/>
    <mergeCell ref="C142:C143"/>
    <mergeCell ref="B144:B145"/>
    <mergeCell ref="C144:C145"/>
    <mergeCell ref="B146:B147"/>
    <mergeCell ref="C146:C147"/>
    <mergeCell ref="A136:A141"/>
    <mergeCell ref="B136:B137"/>
    <mergeCell ref="C136:C137"/>
    <mergeCell ref="B138:B139"/>
    <mergeCell ref="C138:C139"/>
    <mergeCell ref="B140:B141"/>
    <mergeCell ref="C140:C141"/>
    <mergeCell ref="B130:B131"/>
    <mergeCell ref="C130:C131"/>
    <mergeCell ref="B132:B133"/>
    <mergeCell ref="C132:C133"/>
    <mergeCell ref="B134:B135"/>
    <mergeCell ref="C134:C135"/>
    <mergeCell ref="A124:A129"/>
    <mergeCell ref="B124:B125"/>
    <mergeCell ref="C124:C125"/>
    <mergeCell ref="B126:B127"/>
    <mergeCell ref="C126:C127"/>
    <mergeCell ref="B128:B129"/>
    <mergeCell ref="C128:C129"/>
    <mergeCell ref="B118:B119"/>
    <mergeCell ref="C118:C119"/>
    <mergeCell ref="B120:B121"/>
    <mergeCell ref="C120:C121"/>
    <mergeCell ref="B122:B123"/>
    <mergeCell ref="C122:C123"/>
    <mergeCell ref="B112:B113"/>
    <mergeCell ref="C112:C113"/>
    <mergeCell ref="B114:B115"/>
    <mergeCell ref="C114:C115"/>
    <mergeCell ref="B116:B117"/>
    <mergeCell ref="C116:C117"/>
    <mergeCell ref="B106:B107"/>
    <mergeCell ref="C106:C107"/>
    <mergeCell ref="B108:B109"/>
    <mergeCell ref="C108:C109"/>
    <mergeCell ref="B110:B111"/>
    <mergeCell ref="C110:C111"/>
    <mergeCell ref="B100:B101"/>
    <mergeCell ref="C100:C101"/>
    <mergeCell ref="B102:B103"/>
    <mergeCell ref="C102:C103"/>
    <mergeCell ref="B104:B105"/>
    <mergeCell ref="C104:C105"/>
    <mergeCell ref="B94:B95"/>
    <mergeCell ref="C94:C95"/>
    <mergeCell ref="B96:B97"/>
    <mergeCell ref="C96:C97"/>
    <mergeCell ref="B98:B99"/>
    <mergeCell ref="C98:C99"/>
    <mergeCell ref="A82:A87"/>
    <mergeCell ref="A88:A93"/>
    <mergeCell ref="B88:B89"/>
    <mergeCell ref="C88:C89"/>
    <mergeCell ref="B90:B91"/>
    <mergeCell ref="C90:C91"/>
    <mergeCell ref="B92:B93"/>
    <mergeCell ref="C92:C93"/>
    <mergeCell ref="B82:B83"/>
    <mergeCell ref="C82:C83"/>
    <mergeCell ref="B84:B85"/>
    <mergeCell ref="C84:C85"/>
    <mergeCell ref="B86:B87"/>
    <mergeCell ref="C86:C87"/>
    <mergeCell ref="A94:A99"/>
    <mergeCell ref="B76:B77"/>
    <mergeCell ref="C76:C77"/>
    <mergeCell ref="B78:B79"/>
    <mergeCell ref="C78:C79"/>
    <mergeCell ref="A68:A73"/>
    <mergeCell ref="B68:B69"/>
    <mergeCell ref="C68:C69"/>
    <mergeCell ref="B70:B71"/>
    <mergeCell ref="C70:C71"/>
    <mergeCell ref="B72:B73"/>
    <mergeCell ref="C72:C73"/>
    <mergeCell ref="J56:J57"/>
    <mergeCell ref="B42:B43"/>
    <mergeCell ref="C42:C43"/>
    <mergeCell ref="B46:B47"/>
    <mergeCell ref="C46:C47"/>
    <mergeCell ref="B52:B53"/>
    <mergeCell ref="C52:C53"/>
    <mergeCell ref="B56:B57"/>
    <mergeCell ref="C56:C57"/>
    <mergeCell ref="J52:J53"/>
    <mergeCell ref="B54:B55"/>
    <mergeCell ref="C54:C55"/>
    <mergeCell ref="J54:J55"/>
    <mergeCell ref="J46:J51"/>
    <mergeCell ref="J44:J45"/>
    <mergeCell ref="B48:B49"/>
    <mergeCell ref="C48:C49"/>
    <mergeCell ref="A50:A51"/>
    <mergeCell ref="B50:B51"/>
    <mergeCell ref="C50:C51"/>
    <mergeCell ref="A46:A47"/>
    <mergeCell ref="A44:A45"/>
    <mergeCell ref="B44:B45"/>
    <mergeCell ref="C44:C45"/>
    <mergeCell ref="B37:I37"/>
    <mergeCell ref="J38:J39"/>
    <mergeCell ref="A40:A41"/>
    <mergeCell ref="B40:B41"/>
    <mergeCell ref="C40:C41"/>
    <mergeCell ref="J40:J41"/>
    <mergeCell ref="A42:A43"/>
    <mergeCell ref="J24:J25"/>
    <mergeCell ref="J26:J29"/>
    <mergeCell ref="J30:J31"/>
    <mergeCell ref="J32:J33"/>
    <mergeCell ref="A32:A33"/>
    <mergeCell ref="B32:B33"/>
    <mergeCell ref="C32:C33"/>
    <mergeCell ref="A28:A29"/>
    <mergeCell ref="B28:B29"/>
    <mergeCell ref="C28:C29"/>
    <mergeCell ref="A30:A31"/>
    <mergeCell ref="B30:B31"/>
    <mergeCell ref="C30:C31"/>
    <mergeCell ref="A24:A25"/>
    <mergeCell ref="B24:B25"/>
    <mergeCell ref="C24:C25"/>
    <mergeCell ref="A26:A27"/>
    <mergeCell ref="B26:B27"/>
    <mergeCell ref="A22:A23"/>
    <mergeCell ref="B22:B23"/>
    <mergeCell ref="C22:C23"/>
    <mergeCell ref="B16:B17"/>
    <mergeCell ref="C16:C17"/>
    <mergeCell ref="A18:A19"/>
    <mergeCell ref="B18:B19"/>
    <mergeCell ref="C18:C19"/>
    <mergeCell ref="C20:C21"/>
    <mergeCell ref="J3:J4"/>
    <mergeCell ref="B6:B7"/>
    <mergeCell ref="C6:C7"/>
    <mergeCell ref="D3:D4"/>
    <mergeCell ref="B8:B9"/>
    <mergeCell ref="C8:C9"/>
    <mergeCell ref="A35:A36"/>
    <mergeCell ref="B35:B36"/>
    <mergeCell ref="C35:C36"/>
    <mergeCell ref="G35:I35"/>
    <mergeCell ref="A34:I34"/>
    <mergeCell ref="J6:J17"/>
    <mergeCell ref="J18:J19"/>
    <mergeCell ref="J20:J23"/>
    <mergeCell ref="C10:C11"/>
    <mergeCell ref="B12:B13"/>
    <mergeCell ref="C12:C13"/>
    <mergeCell ref="A14:A17"/>
    <mergeCell ref="B14:B15"/>
    <mergeCell ref="C14:C15"/>
    <mergeCell ref="C26:C27"/>
    <mergeCell ref="A20:A21"/>
    <mergeCell ref="B20:B21"/>
    <mergeCell ref="J35:J36"/>
    <mergeCell ref="A1:I1"/>
    <mergeCell ref="A2:I2"/>
    <mergeCell ref="A3:A4"/>
    <mergeCell ref="B3:B4"/>
    <mergeCell ref="C3:C4"/>
    <mergeCell ref="G3:I3"/>
    <mergeCell ref="B5:I5"/>
    <mergeCell ref="A6:A9"/>
    <mergeCell ref="A10:A13"/>
    <mergeCell ref="B10:B11"/>
    <mergeCell ref="A58:I58"/>
    <mergeCell ref="A59:A60"/>
    <mergeCell ref="B59:B60"/>
    <mergeCell ref="C59:C60"/>
    <mergeCell ref="G59:I59"/>
    <mergeCell ref="B61:I61"/>
    <mergeCell ref="B80:I80"/>
    <mergeCell ref="A38:A39"/>
    <mergeCell ref="B38:B39"/>
    <mergeCell ref="C38:C39"/>
    <mergeCell ref="B62:B63"/>
    <mergeCell ref="C62:C63"/>
    <mergeCell ref="A62:A67"/>
    <mergeCell ref="B64:B65"/>
    <mergeCell ref="C64:C65"/>
    <mergeCell ref="B66:B67"/>
    <mergeCell ref="C66:C67"/>
    <mergeCell ref="A56:A57"/>
    <mergeCell ref="A54:A55"/>
    <mergeCell ref="A52:A53"/>
    <mergeCell ref="A74:A79"/>
    <mergeCell ref="B74:B75"/>
    <mergeCell ref="C74:C75"/>
    <mergeCell ref="A48:A49"/>
    <mergeCell ref="A100:A105"/>
    <mergeCell ref="A106:A111"/>
    <mergeCell ref="A112:A117"/>
    <mergeCell ref="A118:A123"/>
    <mergeCell ref="A148:A153"/>
    <mergeCell ref="A160:A165"/>
    <mergeCell ref="A172:A177"/>
    <mergeCell ref="A184:A189"/>
    <mergeCell ref="A130:A135"/>
    <mergeCell ref="A142:A147"/>
    <mergeCell ref="B286:B287"/>
    <mergeCell ref="C286:C287"/>
    <mergeCell ref="G286:I286"/>
    <mergeCell ref="A355:I355"/>
    <mergeCell ref="B310:I310"/>
    <mergeCell ref="B288:I288"/>
    <mergeCell ref="A307:I307"/>
    <mergeCell ref="A308:A309"/>
    <mergeCell ref="B308:B309"/>
    <mergeCell ref="C308:C309"/>
    <mergeCell ref="G308:I308"/>
    <mergeCell ref="A301:A306"/>
    <mergeCell ref="B301:B302"/>
    <mergeCell ref="C301:C302"/>
    <mergeCell ref="B303:B304"/>
    <mergeCell ref="C303:C304"/>
    <mergeCell ref="B305:B306"/>
    <mergeCell ref="C305:C306"/>
    <mergeCell ref="D308:D309"/>
    <mergeCell ref="A319:A320"/>
    <mergeCell ref="B319:B320"/>
    <mergeCell ref="C319:C320"/>
    <mergeCell ref="C299:C300"/>
    <mergeCell ref="A286:A287"/>
    <mergeCell ref="B148:B149"/>
    <mergeCell ref="C148:C149"/>
    <mergeCell ref="B150:B151"/>
    <mergeCell ref="C150:C151"/>
    <mergeCell ref="B152:B153"/>
    <mergeCell ref="C152:C153"/>
    <mergeCell ref="A154:A159"/>
    <mergeCell ref="B154:B155"/>
    <mergeCell ref="C154:C155"/>
    <mergeCell ref="B156:B157"/>
    <mergeCell ref="C156:C157"/>
    <mergeCell ref="B158:B159"/>
    <mergeCell ref="C158:C159"/>
    <mergeCell ref="B160:B161"/>
    <mergeCell ref="C160:C161"/>
    <mergeCell ref="B162:B163"/>
    <mergeCell ref="C162:C163"/>
    <mergeCell ref="B164:B165"/>
    <mergeCell ref="C164:C165"/>
    <mergeCell ref="A166:A171"/>
    <mergeCell ref="B166:B167"/>
    <mergeCell ref="C166:C167"/>
    <mergeCell ref="B168:B169"/>
    <mergeCell ref="C168:C169"/>
    <mergeCell ref="B170:B171"/>
    <mergeCell ref="C170:C171"/>
    <mergeCell ref="B172:B173"/>
    <mergeCell ref="C172:C173"/>
    <mergeCell ref="B174:B175"/>
    <mergeCell ref="C174:C175"/>
    <mergeCell ref="B176:B177"/>
    <mergeCell ref="C176:C177"/>
    <mergeCell ref="A178:A183"/>
    <mergeCell ref="B178:B179"/>
    <mergeCell ref="C178:C179"/>
    <mergeCell ref="C180:C181"/>
    <mergeCell ref="B180:B181"/>
    <mergeCell ref="B182:B183"/>
    <mergeCell ref="C182:C183"/>
    <mergeCell ref="B184:B185"/>
    <mergeCell ref="C184:C185"/>
    <mergeCell ref="B186:B187"/>
    <mergeCell ref="C186:C187"/>
    <mergeCell ref="B188:B189"/>
    <mergeCell ref="C188:C189"/>
    <mergeCell ref="A190:A195"/>
    <mergeCell ref="B190:B191"/>
    <mergeCell ref="C190:C191"/>
    <mergeCell ref="B192:B193"/>
    <mergeCell ref="C192:C193"/>
    <mergeCell ref="B194:B195"/>
    <mergeCell ref="C194:C195"/>
    <mergeCell ref="A208:A213"/>
    <mergeCell ref="B208:B209"/>
    <mergeCell ref="C208:C209"/>
    <mergeCell ref="B210:B211"/>
    <mergeCell ref="C210:C211"/>
    <mergeCell ref="B212:B213"/>
    <mergeCell ref="C212:C213"/>
    <mergeCell ref="B196:B197"/>
    <mergeCell ref="C196:C197"/>
    <mergeCell ref="B198:B199"/>
    <mergeCell ref="C198:C199"/>
    <mergeCell ref="B200:B201"/>
    <mergeCell ref="C200:C201"/>
    <mergeCell ref="A202:A207"/>
    <mergeCell ref="B202:B203"/>
    <mergeCell ref="C202:C203"/>
    <mergeCell ref="B204:B205"/>
    <mergeCell ref="C204:C205"/>
    <mergeCell ref="B206:B207"/>
    <mergeCell ref="C206:C207"/>
    <mergeCell ref="A196:A201"/>
    <mergeCell ref="A214:A219"/>
    <mergeCell ref="B214:B215"/>
    <mergeCell ref="C214:C215"/>
    <mergeCell ref="B216:B217"/>
    <mergeCell ref="C216:C217"/>
    <mergeCell ref="B218:B219"/>
    <mergeCell ref="C218:C219"/>
    <mergeCell ref="A220:A225"/>
    <mergeCell ref="B220:B221"/>
    <mergeCell ref="C220:C221"/>
    <mergeCell ref="B222:B223"/>
    <mergeCell ref="C222:C223"/>
    <mergeCell ref="B224:B225"/>
    <mergeCell ref="C224:C225"/>
    <mergeCell ref="A226:A231"/>
    <mergeCell ref="B226:B227"/>
    <mergeCell ref="C226:C227"/>
    <mergeCell ref="B228:B229"/>
    <mergeCell ref="C228:C229"/>
    <mergeCell ref="B230:B231"/>
    <mergeCell ref="C230:C231"/>
    <mergeCell ref="A232:A237"/>
    <mergeCell ref="B232:B233"/>
    <mergeCell ref="C232:C233"/>
    <mergeCell ref="B234:B235"/>
    <mergeCell ref="C234:C235"/>
    <mergeCell ref="B236:B237"/>
    <mergeCell ref="C236:C237"/>
  </mergeCells>
  <hyperlinks>
    <hyperlink ref="B66" location="_ftn1" display="_ftn1"/>
    <hyperlink ref="B70" location="_ftn2" display="_ftn2"/>
  </hyperlink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3" shapeId="1027" r:id="rId4">
          <objectPr defaultSize="0" autoPict="0" r:id="rId5">
            <anchor moveWithCells="1" sizeWithCells="1">
              <from>
                <xdr:col>26</xdr:col>
                <xdr:colOff>314325</xdr:colOff>
                <xdr:row>17</xdr:row>
                <xdr:rowOff>9525</xdr:rowOff>
              </from>
              <to>
                <xdr:col>30</xdr:col>
                <xdr:colOff>285750</xdr:colOff>
                <xdr:row>18</xdr:row>
                <xdr:rowOff>95250</xdr:rowOff>
              </to>
            </anchor>
          </objectPr>
        </oleObject>
      </mc:Choice>
      <mc:Fallback>
        <oleObject progId="Equation.3" shapeId="1027" r:id="rId4"/>
      </mc:Fallback>
    </mc:AlternateContent>
    <mc:AlternateContent xmlns:mc="http://schemas.openxmlformats.org/markup-compatibility/2006">
      <mc:Choice Requires="x14">
        <oleObject progId="Equation.3" shapeId="1028" r:id="rId6">
          <objectPr defaultSize="0" autoPict="0" r:id="rId7">
            <anchor moveWithCells="1" sizeWithCells="1">
              <from>
                <xdr:col>27</xdr:col>
                <xdr:colOff>257175</xdr:colOff>
                <xdr:row>19</xdr:row>
                <xdr:rowOff>38100</xdr:rowOff>
              </from>
              <to>
                <xdr:col>28</xdr:col>
                <xdr:colOff>381000</xdr:colOff>
                <xdr:row>19</xdr:row>
                <xdr:rowOff>142875</xdr:rowOff>
              </to>
            </anchor>
          </objectPr>
        </oleObject>
      </mc:Choice>
      <mc:Fallback>
        <oleObject progId="Equation.3" shapeId="1028"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workbookViewId="0">
      <selection activeCell="H10" sqref="H10"/>
    </sheetView>
  </sheetViews>
  <sheetFormatPr defaultRowHeight="15" x14ac:dyDescent="0.25"/>
  <cols>
    <col min="1" max="1" width="5.85546875" customWidth="1"/>
    <col min="2" max="2" width="32.7109375" customWidth="1"/>
    <col min="3" max="3" width="22.140625" customWidth="1"/>
    <col min="4" max="4" width="14.5703125" customWidth="1"/>
    <col min="10" max="10" width="55.5703125" customWidth="1"/>
  </cols>
  <sheetData>
    <row r="1" spans="1:10" ht="19.5" thickBot="1" x14ac:dyDescent="0.35">
      <c r="A1" s="165" t="s">
        <v>0</v>
      </c>
      <c r="B1" s="166"/>
      <c r="C1" s="166"/>
      <c r="D1" s="166"/>
      <c r="E1" s="166"/>
      <c r="F1" s="166"/>
      <c r="G1" s="166"/>
      <c r="H1" s="166"/>
      <c r="I1" s="167"/>
    </row>
    <row r="2" spans="1:10" ht="19.5" thickBot="1" x14ac:dyDescent="0.35">
      <c r="A2" s="212"/>
      <c r="B2" s="212"/>
      <c r="C2" s="212"/>
      <c r="D2" s="212"/>
      <c r="E2" s="212"/>
      <c r="F2" s="212"/>
      <c r="G2" s="212"/>
      <c r="H2" s="212"/>
      <c r="I2" s="212"/>
    </row>
    <row r="3" spans="1:10" ht="15.75" thickBot="1" x14ac:dyDescent="0.3">
      <c r="A3" s="159" t="s">
        <v>1</v>
      </c>
      <c r="B3" s="159" t="s">
        <v>2</v>
      </c>
      <c r="C3" s="159" t="s">
        <v>3</v>
      </c>
      <c r="D3" s="250" t="s">
        <v>413</v>
      </c>
      <c r="E3" s="1" t="s">
        <v>4</v>
      </c>
      <c r="F3" s="1" t="s">
        <v>5</v>
      </c>
      <c r="G3" s="161" t="s">
        <v>6</v>
      </c>
      <c r="H3" s="162"/>
      <c r="I3" s="163"/>
      <c r="J3" s="344" t="s">
        <v>421</v>
      </c>
    </row>
    <row r="4" spans="1:10" ht="15.75" thickBot="1" x14ac:dyDescent="0.3">
      <c r="A4" s="160"/>
      <c r="B4" s="160"/>
      <c r="C4" s="160"/>
      <c r="D4" s="251"/>
      <c r="E4" s="2">
        <v>2016</v>
      </c>
      <c r="F4" s="3">
        <v>2017</v>
      </c>
      <c r="G4" s="2">
        <v>2018</v>
      </c>
      <c r="H4" s="2">
        <v>2019</v>
      </c>
      <c r="I4" s="2">
        <v>2020</v>
      </c>
      <c r="J4" s="344"/>
    </row>
    <row r="5" spans="1:10" ht="15.75" thickBot="1" x14ac:dyDescent="0.3">
      <c r="A5" s="12" t="s">
        <v>116</v>
      </c>
      <c r="B5" s="193" t="s">
        <v>117</v>
      </c>
      <c r="C5" s="178"/>
      <c r="D5" s="178"/>
      <c r="E5" s="178"/>
      <c r="F5" s="178"/>
      <c r="G5" s="178"/>
      <c r="H5" s="178"/>
      <c r="I5" s="179"/>
    </row>
    <row r="6" spans="1:10" ht="50.25" customHeight="1" thickBot="1" x14ac:dyDescent="0.3">
      <c r="A6" s="303" t="s">
        <v>134</v>
      </c>
      <c r="B6" s="283" t="s">
        <v>118</v>
      </c>
      <c r="C6" s="297" t="s">
        <v>60</v>
      </c>
      <c r="D6" s="75" t="s">
        <v>414</v>
      </c>
      <c r="E6" s="20">
        <f t="shared" ref="E6:I7" si="0">E13+E31</f>
        <v>0</v>
      </c>
      <c r="F6" s="20">
        <f t="shared" si="0"/>
        <v>0</v>
      </c>
      <c r="G6" s="20">
        <f t="shared" si="0"/>
        <v>0</v>
      </c>
      <c r="H6" s="20">
        <f t="shared" si="0"/>
        <v>0</v>
      </c>
      <c r="I6" s="20">
        <f t="shared" si="0"/>
        <v>0</v>
      </c>
      <c r="J6" s="279" t="s">
        <v>436</v>
      </c>
    </row>
    <row r="7" spans="1:10" ht="54.75" customHeight="1" thickBot="1" x14ac:dyDescent="0.3">
      <c r="A7" s="304"/>
      <c r="B7" s="284"/>
      <c r="C7" s="298"/>
      <c r="D7" s="75" t="s">
        <v>415</v>
      </c>
      <c r="E7" s="20">
        <f t="shared" si="0"/>
        <v>0</v>
      </c>
      <c r="F7" s="20" t="e">
        <f t="shared" si="0"/>
        <v>#DIV/0!</v>
      </c>
      <c r="G7" s="20" t="e">
        <f t="shared" si="0"/>
        <v>#DIV/0!</v>
      </c>
      <c r="H7" s="20" t="e">
        <f t="shared" si="0"/>
        <v>#DIV/0!</v>
      </c>
      <c r="I7" s="20" t="e">
        <f t="shared" si="0"/>
        <v>#DIV/0!</v>
      </c>
      <c r="J7" s="279"/>
    </row>
    <row r="8" spans="1:10" ht="65.25" customHeight="1" thickBot="1" x14ac:dyDescent="0.3">
      <c r="A8" s="304"/>
      <c r="B8" s="302" t="s">
        <v>64</v>
      </c>
      <c r="C8" s="345" t="s">
        <v>56</v>
      </c>
      <c r="D8" s="75" t="s">
        <v>414</v>
      </c>
      <c r="E8" s="20"/>
      <c r="F8" s="20" t="e">
        <f t="shared" ref="F8:I9" si="1">(E12*F14+E30*F32)/E5</f>
        <v>#DIV/0!</v>
      </c>
      <c r="G8" s="20" t="e">
        <f t="shared" si="1"/>
        <v>#DIV/0!</v>
      </c>
      <c r="H8" s="20" t="e">
        <f t="shared" si="1"/>
        <v>#DIV/0!</v>
      </c>
      <c r="I8" s="20" t="e">
        <f t="shared" si="1"/>
        <v>#DIV/0!</v>
      </c>
      <c r="J8" s="279"/>
    </row>
    <row r="9" spans="1:10" ht="65.25" customHeight="1" thickBot="1" x14ac:dyDescent="0.3">
      <c r="A9" s="304"/>
      <c r="B9" s="208"/>
      <c r="C9" s="346"/>
      <c r="D9" s="75" t="s">
        <v>415</v>
      </c>
      <c r="E9" s="20"/>
      <c r="F9" s="20" t="e">
        <f t="shared" si="1"/>
        <v>#DIV/0!</v>
      </c>
      <c r="G9" s="20" t="e">
        <f t="shared" si="1"/>
        <v>#DIV/0!</v>
      </c>
      <c r="H9" s="20" t="e">
        <f t="shared" si="1"/>
        <v>#DIV/0!</v>
      </c>
      <c r="I9" s="20" t="e">
        <f t="shared" si="1"/>
        <v>#DIV/0!</v>
      </c>
      <c r="J9" s="279"/>
    </row>
    <row r="10" spans="1:10" ht="31.5" customHeight="1" thickBot="1" x14ac:dyDescent="0.3">
      <c r="A10" s="304"/>
      <c r="B10" s="268" t="s">
        <v>62</v>
      </c>
      <c r="C10" s="185" t="s">
        <v>58</v>
      </c>
      <c r="D10" s="75" t="s">
        <v>414</v>
      </c>
      <c r="E10" s="20"/>
      <c r="F10" s="20" t="e">
        <f t="shared" ref="F10:I11" si="2">F5/E5/F8*10000</f>
        <v>#DIV/0!</v>
      </c>
      <c r="G10" s="20" t="e">
        <f t="shared" si="2"/>
        <v>#DIV/0!</v>
      </c>
      <c r="H10" s="20" t="e">
        <f t="shared" si="2"/>
        <v>#DIV/0!</v>
      </c>
      <c r="I10" s="20" t="e">
        <f t="shared" si="2"/>
        <v>#DIV/0!</v>
      </c>
      <c r="J10" s="279"/>
    </row>
    <row r="11" spans="1:10" ht="36" customHeight="1" thickBot="1" x14ac:dyDescent="0.3">
      <c r="A11" s="305"/>
      <c r="B11" s="269"/>
      <c r="C11" s="204"/>
      <c r="D11" s="75" t="s">
        <v>415</v>
      </c>
      <c r="E11" s="20"/>
      <c r="F11" s="20" t="e">
        <f t="shared" si="2"/>
        <v>#DIV/0!</v>
      </c>
      <c r="G11" s="20" t="e">
        <f t="shared" si="2"/>
        <v>#DIV/0!</v>
      </c>
      <c r="H11" s="20" t="e">
        <f t="shared" si="2"/>
        <v>#DIV/0!</v>
      </c>
      <c r="I11" s="20" t="e">
        <f t="shared" si="2"/>
        <v>#DIV/0!</v>
      </c>
      <c r="J11" s="347"/>
    </row>
    <row r="12" spans="1:10" ht="50.1" customHeight="1" thickBot="1" x14ac:dyDescent="0.3">
      <c r="A12" s="186" t="s">
        <v>13</v>
      </c>
      <c r="B12" s="207" t="s">
        <v>119</v>
      </c>
      <c r="C12" s="285" t="s">
        <v>60</v>
      </c>
      <c r="D12" s="75" t="s">
        <v>414</v>
      </c>
      <c r="E12" s="20">
        <f t="shared" ref="E12:I13" si="3">E18+E22+E26</f>
        <v>0</v>
      </c>
      <c r="F12" s="20">
        <f t="shared" si="3"/>
        <v>0</v>
      </c>
      <c r="G12" s="20">
        <f t="shared" si="3"/>
        <v>0</v>
      </c>
      <c r="H12" s="20">
        <f t="shared" si="3"/>
        <v>0</v>
      </c>
      <c r="I12" s="20">
        <f t="shared" si="3"/>
        <v>0</v>
      </c>
      <c r="J12" s="223" t="s">
        <v>437</v>
      </c>
    </row>
    <row r="13" spans="1:10" ht="50.1" customHeight="1" thickBot="1" x14ac:dyDescent="0.3">
      <c r="A13" s="187"/>
      <c r="B13" s="208"/>
      <c r="C13" s="286"/>
      <c r="D13" s="75" t="s">
        <v>415</v>
      </c>
      <c r="E13" s="20">
        <f t="shared" si="3"/>
        <v>0</v>
      </c>
      <c r="F13" s="20">
        <f t="shared" si="3"/>
        <v>0</v>
      </c>
      <c r="G13" s="20">
        <f t="shared" si="3"/>
        <v>0</v>
      </c>
      <c r="H13" s="20">
        <f t="shared" si="3"/>
        <v>0</v>
      </c>
      <c r="I13" s="20">
        <f t="shared" si="3"/>
        <v>0</v>
      </c>
      <c r="J13" s="223"/>
    </row>
    <row r="14" spans="1:10" ht="50.1" customHeight="1" thickBot="1" x14ac:dyDescent="0.3">
      <c r="A14" s="187"/>
      <c r="B14" s="207" t="s">
        <v>64</v>
      </c>
      <c r="C14" s="185" t="s">
        <v>56</v>
      </c>
      <c r="D14" s="75" t="s">
        <v>414</v>
      </c>
      <c r="E14" s="20"/>
      <c r="F14" s="20" t="e">
        <f t="shared" ref="F14:I15" si="4">(E18*F20+E22*F24+E26*F28)/E12</f>
        <v>#DIV/0!</v>
      </c>
      <c r="G14" s="20" t="e">
        <f t="shared" si="4"/>
        <v>#DIV/0!</v>
      </c>
      <c r="H14" s="20" t="e">
        <f t="shared" si="4"/>
        <v>#DIV/0!</v>
      </c>
      <c r="I14" s="20" t="e">
        <f t="shared" si="4"/>
        <v>#DIV/0!</v>
      </c>
      <c r="J14" s="223"/>
    </row>
    <row r="15" spans="1:10" ht="50.1" customHeight="1" thickBot="1" x14ac:dyDescent="0.3">
      <c r="A15" s="187"/>
      <c r="B15" s="208"/>
      <c r="C15" s="204"/>
      <c r="D15" s="75" t="s">
        <v>415</v>
      </c>
      <c r="E15" s="20"/>
      <c r="F15" s="20" t="e">
        <f t="shared" si="4"/>
        <v>#DIV/0!</v>
      </c>
      <c r="G15" s="20" t="e">
        <f t="shared" si="4"/>
        <v>#DIV/0!</v>
      </c>
      <c r="H15" s="20" t="e">
        <f t="shared" si="4"/>
        <v>#DIV/0!</v>
      </c>
      <c r="I15" s="20" t="e">
        <f t="shared" si="4"/>
        <v>#DIV/0!</v>
      </c>
      <c r="J15" s="223"/>
    </row>
    <row r="16" spans="1:10" ht="50.1" customHeight="1" thickBot="1" x14ac:dyDescent="0.3">
      <c r="A16" s="187"/>
      <c r="B16" s="207" t="s">
        <v>62</v>
      </c>
      <c r="C16" s="185" t="s">
        <v>58</v>
      </c>
      <c r="D16" s="75" t="s">
        <v>414</v>
      </c>
      <c r="E16" s="20"/>
      <c r="F16" s="20"/>
      <c r="G16" s="20"/>
      <c r="H16" s="20"/>
      <c r="I16" s="20"/>
      <c r="J16" s="223"/>
    </row>
    <row r="17" spans="1:10" ht="50.1" customHeight="1" thickBot="1" x14ac:dyDescent="0.3">
      <c r="A17" s="188"/>
      <c r="B17" s="208"/>
      <c r="C17" s="204"/>
      <c r="D17" s="75" t="s">
        <v>415</v>
      </c>
      <c r="E17" s="20"/>
      <c r="F17" s="20"/>
      <c r="G17" s="20"/>
      <c r="H17" s="20"/>
      <c r="I17" s="20"/>
      <c r="J17" s="223"/>
    </row>
    <row r="18" spans="1:10" ht="50.1" customHeight="1" thickBot="1" x14ac:dyDescent="0.3">
      <c r="A18" s="170" t="s">
        <v>120</v>
      </c>
      <c r="B18" s="300" t="s">
        <v>121</v>
      </c>
      <c r="C18" s="185" t="s">
        <v>60</v>
      </c>
      <c r="D18" s="75" t="s">
        <v>414</v>
      </c>
      <c r="E18" s="20"/>
      <c r="F18" s="20">
        <f t="shared" ref="F18:I19" si="5">E18*F20*F16/10000</f>
        <v>0</v>
      </c>
      <c r="G18" s="20">
        <f t="shared" si="5"/>
        <v>0</v>
      </c>
      <c r="H18" s="20">
        <f t="shared" si="5"/>
        <v>0</v>
      </c>
      <c r="I18" s="20">
        <f t="shared" si="5"/>
        <v>0</v>
      </c>
      <c r="J18" s="347"/>
    </row>
    <row r="19" spans="1:10" ht="50.1" customHeight="1" thickBot="1" x14ac:dyDescent="0.3">
      <c r="A19" s="299"/>
      <c r="B19" s="301"/>
      <c r="C19" s="204"/>
      <c r="D19" s="75" t="s">
        <v>415</v>
      </c>
      <c r="E19" s="20"/>
      <c r="F19" s="20">
        <f t="shared" si="5"/>
        <v>0</v>
      </c>
      <c r="G19" s="20">
        <f t="shared" si="5"/>
        <v>0</v>
      </c>
      <c r="H19" s="20">
        <f t="shared" si="5"/>
        <v>0</v>
      </c>
      <c r="I19" s="20">
        <f t="shared" si="5"/>
        <v>0</v>
      </c>
      <c r="J19" s="348" t="s">
        <v>438</v>
      </c>
    </row>
    <row r="20" spans="1:10" ht="50.1" customHeight="1" thickBot="1" x14ac:dyDescent="0.3">
      <c r="A20" s="299"/>
      <c r="B20" s="300" t="s">
        <v>122</v>
      </c>
      <c r="C20" s="185" t="s">
        <v>58</v>
      </c>
      <c r="D20" s="75" t="s">
        <v>414</v>
      </c>
      <c r="E20" s="20"/>
      <c r="F20" s="20"/>
      <c r="G20" s="20"/>
      <c r="H20" s="20"/>
      <c r="I20" s="20"/>
      <c r="J20" s="349"/>
    </row>
    <row r="21" spans="1:10" ht="50.1" customHeight="1" thickBot="1" x14ac:dyDescent="0.3">
      <c r="A21" s="171"/>
      <c r="B21" s="301"/>
      <c r="C21" s="204"/>
      <c r="D21" s="75" t="s">
        <v>415</v>
      </c>
      <c r="E21" s="20"/>
      <c r="F21" s="20"/>
      <c r="G21" s="20"/>
      <c r="H21" s="20"/>
      <c r="I21" s="20"/>
      <c r="J21" s="349"/>
    </row>
    <row r="22" spans="1:10" ht="50.1" customHeight="1" thickBot="1" x14ac:dyDescent="0.3">
      <c r="A22" s="170" t="s">
        <v>123</v>
      </c>
      <c r="B22" s="300" t="s">
        <v>124</v>
      </c>
      <c r="C22" s="185" t="s">
        <v>60</v>
      </c>
      <c r="D22" s="75" t="s">
        <v>414</v>
      </c>
      <c r="E22" s="20"/>
      <c r="F22" s="20">
        <f t="shared" ref="F22:I23" si="6">E22*F24*F16/10000</f>
        <v>0</v>
      </c>
      <c r="G22" s="20">
        <f t="shared" si="6"/>
        <v>0</v>
      </c>
      <c r="H22" s="20">
        <f t="shared" si="6"/>
        <v>0</v>
      </c>
      <c r="I22" s="20">
        <f t="shared" si="6"/>
        <v>0</v>
      </c>
      <c r="J22" s="349"/>
    </row>
    <row r="23" spans="1:10" ht="50.1" customHeight="1" thickBot="1" x14ac:dyDescent="0.3">
      <c r="A23" s="299"/>
      <c r="B23" s="301"/>
      <c r="C23" s="204"/>
      <c r="D23" s="75" t="s">
        <v>415</v>
      </c>
      <c r="E23" s="20"/>
      <c r="F23" s="20">
        <f t="shared" si="6"/>
        <v>0</v>
      </c>
      <c r="G23" s="20">
        <f t="shared" si="6"/>
        <v>0</v>
      </c>
      <c r="H23" s="20">
        <f t="shared" si="6"/>
        <v>0</v>
      </c>
      <c r="I23" s="20">
        <f t="shared" si="6"/>
        <v>0</v>
      </c>
      <c r="J23" s="349"/>
    </row>
    <row r="24" spans="1:10" ht="50.1" customHeight="1" thickBot="1" x14ac:dyDescent="0.3">
      <c r="A24" s="299"/>
      <c r="B24" s="300" t="s">
        <v>122</v>
      </c>
      <c r="C24" s="185" t="s">
        <v>56</v>
      </c>
      <c r="D24" s="75" t="s">
        <v>414</v>
      </c>
      <c r="E24" s="20"/>
      <c r="F24" s="20"/>
      <c r="G24" s="20"/>
      <c r="H24" s="20"/>
      <c r="I24" s="20"/>
      <c r="J24" s="349"/>
    </row>
    <row r="25" spans="1:10" ht="50.1" customHeight="1" thickBot="1" x14ac:dyDescent="0.3">
      <c r="A25" s="171"/>
      <c r="B25" s="301"/>
      <c r="C25" s="204"/>
      <c r="D25" s="75" t="s">
        <v>415</v>
      </c>
      <c r="E25" s="20"/>
      <c r="F25" s="20"/>
      <c r="G25" s="20"/>
      <c r="H25" s="20"/>
      <c r="I25" s="20"/>
      <c r="J25" s="349"/>
    </row>
    <row r="26" spans="1:10" ht="50.1" customHeight="1" thickBot="1" x14ac:dyDescent="0.3">
      <c r="A26" s="306" t="s">
        <v>125</v>
      </c>
      <c r="B26" s="22"/>
      <c r="C26" s="98"/>
      <c r="D26" s="75" t="s">
        <v>414</v>
      </c>
      <c r="E26" s="20"/>
      <c r="F26" s="20">
        <f t="shared" ref="F26:I27" si="7">E26*F28*F16/10000</f>
        <v>0</v>
      </c>
      <c r="G26" s="20">
        <f t="shared" si="7"/>
        <v>0</v>
      </c>
      <c r="H26" s="20">
        <f t="shared" si="7"/>
        <v>0</v>
      </c>
      <c r="I26" s="20">
        <f t="shared" si="7"/>
        <v>0</v>
      </c>
      <c r="J26" s="349"/>
    </row>
    <row r="27" spans="1:10" ht="50.1" customHeight="1" thickBot="1" x14ac:dyDescent="0.3">
      <c r="A27" s="307"/>
      <c r="B27" s="22" t="s">
        <v>126</v>
      </c>
      <c r="C27" s="16" t="s">
        <v>60</v>
      </c>
      <c r="D27" s="75" t="s">
        <v>415</v>
      </c>
      <c r="E27" s="20"/>
      <c r="F27" s="20">
        <f t="shared" si="7"/>
        <v>0</v>
      </c>
      <c r="G27" s="20">
        <f t="shared" si="7"/>
        <v>0</v>
      </c>
      <c r="H27" s="20">
        <f t="shared" si="7"/>
        <v>0</v>
      </c>
      <c r="I27" s="20">
        <f t="shared" si="7"/>
        <v>0</v>
      </c>
      <c r="J27" s="349"/>
    </row>
    <row r="28" spans="1:10" ht="50.1" customHeight="1" thickBot="1" x14ac:dyDescent="0.3">
      <c r="A28" s="307"/>
      <c r="B28" s="300" t="s">
        <v>122</v>
      </c>
      <c r="C28" s="185" t="s">
        <v>58</v>
      </c>
      <c r="D28" s="75" t="s">
        <v>414</v>
      </c>
      <c r="E28" s="20"/>
      <c r="F28" s="20"/>
      <c r="G28" s="20"/>
      <c r="H28" s="20"/>
      <c r="I28" s="20"/>
      <c r="J28" s="349"/>
    </row>
    <row r="29" spans="1:10" ht="50.1" customHeight="1" thickBot="1" x14ac:dyDescent="0.3">
      <c r="A29" s="308"/>
      <c r="B29" s="301"/>
      <c r="C29" s="204"/>
      <c r="D29" s="75" t="s">
        <v>415</v>
      </c>
      <c r="E29" s="20"/>
      <c r="F29" s="20"/>
      <c r="G29" s="20"/>
      <c r="H29" s="20"/>
      <c r="I29" s="20"/>
      <c r="J29" s="349"/>
    </row>
    <row r="30" spans="1:10" ht="27.75" customHeight="1" thickBot="1" x14ac:dyDescent="0.3">
      <c r="A30" s="186" t="s">
        <v>15</v>
      </c>
      <c r="B30" s="207" t="s">
        <v>127</v>
      </c>
      <c r="C30" s="259" t="s">
        <v>60</v>
      </c>
      <c r="D30" s="75" t="s">
        <v>414</v>
      </c>
      <c r="E30" s="20">
        <f t="shared" ref="E30:I31" si="8">E36+E40+E44</f>
        <v>0</v>
      </c>
      <c r="F30" s="20">
        <f t="shared" si="8"/>
        <v>0</v>
      </c>
      <c r="G30" s="20">
        <f t="shared" si="8"/>
        <v>0</v>
      </c>
      <c r="H30" s="20">
        <f t="shared" si="8"/>
        <v>0</v>
      </c>
      <c r="I30" s="20">
        <f t="shared" si="8"/>
        <v>0</v>
      </c>
      <c r="J30" s="350"/>
    </row>
    <row r="31" spans="1:10" ht="24.75" customHeight="1" thickBot="1" x14ac:dyDescent="0.3">
      <c r="A31" s="187"/>
      <c r="B31" s="208"/>
      <c r="C31" s="260"/>
      <c r="D31" s="75" t="s">
        <v>415</v>
      </c>
      <c r="E31" s="20">
        <f t="shared" si="8"/>
        <v>0</v>
      </c>
      <c r="F31" s="20">
        <f t="shared" si="8"/>
        <v>0</v>
      </c>
      <c r="G31" s="20">
        <f t="shared" si="8"/>
        <v>0</v>
      </c>
      <c r="H31" s="20">
        <f t="shared" si="8"/>
        <v>0</v>
      </c>
      <c r="I31" s="20">
        <f t="shared" si="8"/>
        <v>0</v>
      </c>
      <c r="J31" s="229" t="s">
        <v>439</v>
      </c>
    </row>
    <row r="32" spans="1:10" ht="32.25" customHeight="1" thickBot="1" x14ac:dyDescent="0.3">
      <c r="A32" s="187"/>
      <c r="B32" s="207" t="s">
        <v>64</v>
      </c>
      <c r="C32" s="259" t="s">
        <v>128</v>
      </c>
      <c r="D32" s="75" t="s">
        <v>414</v>
      </c>
      <c r="E32" s="20"/>
      <c r="F32" s="20" t="e">
        <f t="shared" ref="F32:I33" si="9">(E36*F38+E40*F42+E44*F46)/E30</f>
        <v>#DIV/0!</v>
      </c>
      <c r="G32" s="20" t="e">
        <f t="shared" si="9"/>
        <v>#DIV/0!</v>
      </c>
      <c r="H32" s="20" t="e">
        <f t="shared" si="9"/>
        <v>#DIV/0!</v>
      </c>
      <c r="I32" s="20" t="e">
        <f t="shared" si="9"/>
        <v>#DIV/0!</v>
      </c>
      <c r="J32" s="351"/>
    </row>
    <row r="33" spans="1:10" ht="28.5" customHeight="1" thickBot="1" x14ac:dyDescent="0.3">
      <c r="A33" s="187"/>
      <c r="B33" s="208"/>
      <c r="C33" s="260"/>
      <c r="D33" s="75" t="s">
        <v>415</v>
      </c>
      <c r="E33" s="20"/>
      <c r="F33" s="20" t="e">
        <f t="shared" si="9"/>
        <v>#DIV/0!</v>
      </c>
      <c r="G33" s="20" t="e">
        <f t="shared" si="9"/>
        <v>#DIV/0!</v>
      </c>
      <c r="H33" s="20" t="e">
        <f t="shared" si="9"/>
        <v>#DIV/0!</v>
      </c>
      <c r="I33" s="20" t="e">
        <f t="shared" si="9"/>
        <v>#DIV/0!</v>
      </c>
      <c r="J33" s="351"/>
    </row>
    <row r="34" spans="1:10" ht="27.75" customHeight="1" thickBot="1" x14ac:dyDescent="0.3">
      <c r="A34" s="187"/>
      <c r="B34" s="207" t="s">
        <v>62</v>
      </c>
      <c r="C34" s="259" t="s">
        <v>58</v>
      </c>
      <c r="D34" s="75" t="s">
        <v>414</v>
      </c>
      <c r="E34" s="20"/>
      <c r="F34" s="20"/>
      <c r="G34" s="20"/>
      <c r="H34" s="20"/>
      <c r="I34" s="20"/>
      <c r="J34" s="351"/>
    </row>
    <row r="35" spans="1:10" ht="34.5" customHeight="1" thickBot="1" x14ac:dyDescent="0.3">
      <c r="A35" s="188"/>
      <c r="B35" s="208"/>
      <c r="C35" s="260"/>
      <c r="D35" s="75" t="s">
        <v>415</v>
      </c>
      <c r="E35" s="9"/>
      <c r="F35" s="20"/>
      <c r="G35" s="20"/>
      <c r="H35" s="20"/>
      <c r="I35" s="20"/>
      <c r="J35" s="351"/>
    </row>
    <row r="36" spans="1:10" ht="15.75" thickBot="1" x14ac:dyDescent="0.3">
      <c r="A36" s="170" t="s">
        <v>129</v>
      </c>
      <c r="B36" s="300" t="s">
        <v>121</v>
      </c>
      <c r="C36" s="259" t="s">
        <v>60</v>
      </c>
      <c r="D36" s="75" t="s">
        <v>414</v>
      </c>
      <c r="E36" s="9"/>
      <c r="F36" s="20">
        <f t="shared" ref="F36:I37" si="10">E36*F38*F34/10000</f>
        <v>0</v>
      </c>
      <c r="G36" s="20">
        <f t="shared" si="10"/>
        <v>0</v>
      </c>
      <c r="H36" s="20">
        <f t="shared" si="10"/>
        <v>0</v>
      </c>
      <c r="I36" s="20">
        <f t="shared" si="10"/>
        <v>0</v>
      </c>
      <c r="J36" s="352"/>
    </row>
    <row r="37" spans="1:10" ht="15.75" thickBot="1" x14ac:dyDescent="0.3">
      <c r="A37" s="299"/>
      <c r="B37" s="301"/>
      <c r="C37" s="260"/>
      <c r="D37" s="75" t="s">
        <v>415</v>
      </c>
      <c r="E37" s="9"/>
      <c r="F37" s="20">
        <f t="shared" si="10"/>
        <v>0</v>
      </c>
      <c r="G37" s="20">
        <f t="shared" si="10"/>
        <v>0</v>
      </c>
      <c r="H37" s="20">
        <f t="shared" si="10"/>
        <v>0</v>
      </c>
      <c r="I37" s="20">
        <f t="shared" si="10"/>
        <v>0</v>
      </c>
      <c r="J37" s="353" t="s">
        <v>440</v>
      </c>
    </row>
    <row r="38" spans="1:10" ht="15.75" thickBot="1" x14ac:dyDescent="0.3">
      <c r="A38" s="299"/>
      <c r="B38" s="300" t="s">
        <v>122</v>
      </c>
      <c r="C38" s="259" t="s">
        <v>58</v>
      </c>
      <c r="D38" s="75" t="s">
        <v>414</v>
      </c>
      <c r="E38" s="9"/>
      <c r="F38" s="20"/>
      <c r="G38" s="20"/>
      <c r="H38" s="20"/>
      <c r="I38" s="20"/>
      <c r="J38" s="353"/>
    </row>
    <row r="39" spans="1:10" ht="15.75" thickBot="1" x14ac:dyDescent="0.3">
      <c r="A39" s="171"/>
      <c r="B39" s="301"/>
      <c r="C39" s="260"/>
      <c r="D39" s="75" t="s">
        <v>415</v>
      </c>
      <c r="E39" s="20"/>
      <c r="F39" s="20"/>
      <c r="G39" s="20"/>
      <c r="H39" s="20"/>
      <c r="I39" s="20"/>
      <c r="J39" s="353"/>
    </row>
    <row r="40" spans="1:10" ht="15.75" thickBot="1" x14ac:dyDescent="0.3">
      <c r="A40" s="170" t="s">
        <v>130</v>
      </c>
      <c r="B40" s="300" t="s">
        <v>124</v>
      </c>
      <c r="C40" s="259" t="s">
        <v>60</v>
      </c>
      <c r="D40" s="75" t="s">
        <v>414</v>
      </c>
      <c r="E40" s="20"/>
      <c r="F40" s="20">
        <f t="shared" ref="F40:I41" si="11">E40*F42*F34/10000</f>
        <v>0</v>
      </c>
      <c r="G40" s="20">
        <f t="shared" si="11"/>
        <v>0</v>
      </c>
      <c r="H40" s="20">
        <f t="shared" si="11"/>
        <v>0</v>
      </c>
      <c r="I40" s="20">
        <f t="shared" si="11"/>
        <v>0</v>
      </c>
      <c r="J40" s="353"/>
    </row>
    <row r="41" spans="1:10" ht="15" customHeight="1" thickBot="1" x14ac:dyDescent="0.3">
      <c r="A41" s="299"/>
      <c r="B41" s="301"/>
      <c r="C41" s="260"/>
      <c r="D41" s="75" t="s">
        <v>415</v>
      </c>
      <c r="E41" s="9"/>
      <c r="F41" s="20">
        <f t="shared" si="11"/>
        <v>0</v>
      </c>
      <c r="G41" s="20">
        <f t="shared" si="11"/>
        <v>0</v>
      </c>
      <c r="H41" s="20">
        <f t="shared" si="11"/>
        <v>0</v>
      </c>
      <c r="I41" s="20">
        <f t="shared" si="11"/>
        <v>0</v>
      </c>
      <c r="J41" s="353"/>
    </row>
    <row r="42" spans="1:10" ht="15" customHeight="1" thickBot="1" x14ac:dyDescent="0.3">
      <c r="A42" s="299"/>
      <c r="B42" s="300" t="s">
        <v>122</v>
      </c>
      <c r="C42" s="259" t="s">
        <v>56</v>
      </c>
      <c r="D42" s="75" t="s">
        <v>414</v>
      </c>
      <c r="E42" s="9"/>
      <c r="F42" s="20"/>
      <c r="G42" s="20"/>
      <c r="H42" s="20"/>
      <c r="I42" s="20"/>
      <c r="J42" s="353"/>
    </row>
    <row r="43" spans="1:10" ht="15.75" thickBot="1" x14ac:dyDescent="0.3">
      <c r="A43" s="171"/>
      <c r="B43" s="301"/>
      <c r="C43" s="260"/>
      <c r="D43" s="75" t="s">
        <v>415</v>
      </c>
      <c r="E43" s="20"/>
      <c r="F43" s="20"/>
      <c r="G43" s="20"/>
      <c r="H43" s="20"/>
      <c r="I43" s="20"/>
      <c r="J43" s="353"/>
    </row>
    <row r="44" spans="1:10" ht="15.75" thickBot="1" x14ac:dyDescent="0.3">
      <c r="A44" s="170" t="s">
        <v>131</v>
      </c>
      <c r="B44" s="300" t="s">
        <v>126</v>
      </c>
      <c r="C44" s="259" t="s">
        <v>60</v>
      </c>
      <c r="D44" s="75" t="s">
        <v>414</v>
      </c>
      <c r="E44" s="20"/>
      <c r="F44" s="20">
        <f t="shared" ref="F44:I45" si="12">E44*F46*F34/10000</f>
        <v>0</v>
      </c>
      <c r="G44" s="20">
        <f t="shared" si="12"/>
        <v>0</v>
      </c>
      <c r="H44" s="20">
        <f t="shared" si="12"/>
        <v>0</v>
      </c>
      <c r="I44" s="20">
        <f t="shared" si="12"/>
        <v>0</v>
      </c>
      <c r="J44" s="353"/>
    </row>
    <row r="45" spans="1:10" ht="15" customHeight="1" thickBot="1" x14ac:dyDescent="0.3">
      <c r="A45" s="299"/>
      <c r="B45" s="301"/>
      <c r="C45" s="260"/>
      <c r="D45" s="75" t="s">
        <v>415</v>
      </c>
      <c r="E45" s="9"/>
      <c r="F45" s="20">
        <f t="shared" si="12"/>
        <v>0</v>
      </c>
      <c r="G45" s="20">
        <f t="shared" si="12"/>
        <v>0</v>
      </c>
      <c r="H45" s="20">
        <f t="shared" si="12"/>
        <v>0</v>
      </c>
      <c r="I45" s="20">
        <f t="shared" si="12"/>
        <v>0</v>
      </c>
      <c r="J45" s="353"/>
    </row>
    <row r="46" spans="1:10" ht="15" customHeight="1" thickBot="1" x14ac:dyDescent="0.3">
      <c r="A46" s="299"/>
      <c r="B46" s="300" t="s">
        <v>122</v>
      </c>
      <c r="C46" s="259" t="s">
        <v>58</v>
      </c>
      <c r="D46" s="75" t="s">
        <v>414</v>
      </c>
      <c r="E46" s="9"/>
      <c r="F46" s="20"/>
      <c r="G46" s="20"/>
      <c r="H46" s="20"/>
      <c r="I46" s="20"/>
      <c r="J46" s="353"/>
    </row>
    <row r="47" spans="1:10" ht="15.75" thickBot="1" x14ac:dyDescent="0.3">
      <c r="A47" s="171"/>
      <c r="B47" s="301"/>
      <c r="C47" s="260"/>
      <c r="D47" s="75" t="s">
        <v>415</v>
      </c>
      <c r="E47" s="20"/>
      <c r="F47" s="20"/>
      <c r="G47" s="20"/>
      <c r="H47" s="20"/>
      <c r="I47" s="20"/>
      <c r="J47" s="353"/>
    </row>
    <row r="48" spans="1:10" ht="15" customHeight="1" thickBot="1" x14ac:dyDescent="0.35">
      <c r="A48" s="212"/>
      <c r="B48" s="212"/>
      <c r="C48" s="212"/>
      <c r="D48" s="212"/>
      <c r="E48" s="212"/>
      <c r="F48" s="212"/>
      <c r="G48" s="212"/>
      <c r="H48" s="212"/>
      <c r="I48" s="212"/>
      <c r="J48" s="354"/>
    </row>
    <row r="49" spans="1:10" ht="15.75" customHeight="1" thickBot="1" x14ac:dyDescent="0.3">
      <c r="A49" s="159" t="s">
        <v>1</v>
      </c>
      <c r="B49" s="159" t="s">
        <v>2</v>
      </c>
      <c r="C49" s="159" t="s">
        <v>3</v>
      </c>
      <c r="D49" s="250" t="s">
        <v>413</v>
      </c>
      <c r="E49" s="1" t="s">
        <v>4</v>
      </c>
      <c r="F49" s="1" t="s">
        <v>5</v>
      </c>
      <c r="G49" s="161" t="s">
        <v>6</v>
      </c>
      <c r="H49" s="178"/>
      <c r="I49" s="178"/>
      <c r="J49" s="355" t="s">
        <v>421</v>
      </c>
    </row>
    <row r="50" spans="1:10" ht="15.75" thickBot="1" x14ac:dyDescent="0.3">
      <c r="A50" s="160"/>
      <c r="B50" s="160"/>
      <c r="C50" s="160"/>
      <c r="D50" s="251"/>
      <c r="E50" s="2">
        <v>2016</v>
      </c>
      <c r="F50" s="59">
        <v>2017</v>
      </c>
      <c r="G50" s="2">
        <v>2018</v>
      </c>
      <c r="H50" s="2">
        <v>2019</v>
      </c>
      <c r="I50" s="104">
        <v>2020</v>
      </c>
      <c r="J50" s="356"/>
    </row>
    <row r="51" spans="1:10" ht="15.75" customHeight="1" thickBot="1" x14ac:dyDescent="0.3">
      <c r="A51" s="23" t="s">
        <v>132</v>
      </c>
      <c r="B51" s="321" t="s">
        <v>133</v>
      </c>
      <c r="C51" s="322"/>
      <c r="D51" s="323"/>
      <c r="E51" s="323"/>
      <c r="F51" s="322"/>
      <c r="G51" s="322"/>
      <c r="H51" s="322"/>
      <c r="I51" s="324"/>
    </row>
    <row r="52" spans="1:10" ht="15.75" customHeight="1" thickBot="1" x14ac:dyDescent="0.3">
      <c r="A52" s="315" t="s">
        <v>134</v>
      </c>
      <c r="B52" s="317" t="s">
        <v>135</v>
      </c>
      <c r="C52" s="319" t="s">
        <v>136</v>
      </c>
      <c r="D52" s="85" t="s">
        <v>414</v>
      </c>
      <c r="E52" s="66"/>
      <c r="F52" s="108"/>
      <c r="G52" s="132"/>
      <c r="H52" s="132"/>
      <c r="I52" s="107"/>
      <c r="J52" s="340" t="s">
        <v>441</v>
      </c>
    </row>
    <row r="53" spans="1:10" ht="15" customHeight="1" thickBot="1" x14ac:dyDescent="0.3">
      <c r="A53" s="316"/>
      <c r="B53" s="318"/>
      <c r="C53" s="320"/>
      <c r="D53" s="75" t="s">
        <v>415</v>
      </c>
      <c r="E53" s="16"/>
      <c r="F53" s="16"/>
      <c r="G53" s="16"/>
      <c r="H53" s="16"/>
      <c r="I53" s="71"/>
      <c r="J53" s="341"/>
    </row>
    <row r="54" spans="1:10" ht="15" customHeight="1" thickBot="1" x14ac:dyDescent="0.3">
      <c r="A54" s="201" t="s">
        <v>31</v>
      </c>
      <c r="B54" s="32"/>
      <c r="C54" s="33"/>
      <c r="D54" s="75" t="s">
        <v>414</v>
      </c>
      <c r="E54" s="98"/>
      <c r="F54" s="98"/>
      <c r="G54" s="98"/>
      <c r="H54" s="98"/>
      <c r="I54" s="71"/>
      <c r="J54" s="341"/>
    </row>
    <row r="55" spans="1:10" ht="15.75" thickBot="1" x14ac:dyDescent="0.3">
      <c r="A55" s="203"/>
      <c r="B55" s="26" t="s">
        <v>137</v>
      </c>
      <c r="C55" s="127" t="s">
        <v>138</v>
      </c>
      <c r="D55" s="75" t="s">
        <v>415</v>
      </c>
      <c r="E55" s="16"/>
      <c r="F55" s="16"/>
      <c r="G55" s="16"/>
      <c r="H55" s="16"/>
      <c r="I55" s="71"/>
      <c r="J55" s="341"/>
    </row>
    <row r="56" spans="1:10" ht="15.75" thickBot="1" x14ac:dyDescent="0.3">
      <c r="A56" s="201" t="s">
        <v>33</v>
      </c>
      <c r="B56" s="309" t="s">
        <v>139</v>
      </c>
      <c r="C56" s="311" t="s">
        <v>138</v>
      </c>
      <c r="D56" s="75" t="s">
        <v>414</v>
      </c>
      <c r="E56" s="98"/>
      <c r="F56" s="98"/>
      <c r="G56" s="98"/>
      <c r="H56" s="98"/>
      <c r="I56" s="71"/>
      <c r="J56" s="341"/>
    </row>
    <row r="57" spans="1:10" ht="15" customHeight="1" thickBot="1" x14ac:dyDescent="0.3">
      <c r="A57" s="203"/>
      <c r="B57" s="310"/>
      <c r="C57" s="312"/>
      <c r="D57" s="75" t="s">
        <v>415</v>
      </c>
      <c r="E57" s="16"/>
      <c r="F57" s="16"/>
      <c r="G57" s="16"/>
      <c r="H57" s="16"/>
      <c r="I57" s="71"/>
      <c r="J57" s="341"/>
    </row>
    <row r="58" spans="1:10" ht="15" customHeight="1" thickBot="1" x14ac:dyDescent="0.3">
      <c r="A58" s="201" t="s">
        <v>35</v>
      </c>
      <c r="B58" s="309" t="s">
        <v>140</v>
      </c>
      <c r="C58" s="311" t="s">
        <v>136</v>
      </c>
      <c r="D58" s="75" t="s">
        <v>414</v>
      </c>
      <c r="E58" s="98"/>
      <c r="F58" s="98"/>
      <c r="G58" s="98"/>
      <c r="H58" s="98"/>
      <c r="I58" s="71"/>
      <c r="J58" s="341"/>
    </row>
    <row r="59" spans="1:10" ht="15.75" thickBot="1" x14ac:dyDescent="0.3">
      <c r="A59" s="203"/>
      <c r="B59" s="313"/>
      <c r="C59" s="314"/>
      <c r="D59" s="75" t="s">
        <v>415</v>
      </c>
      <c r="E59" s="16"/>
      <c r="F59" s="16"/>
      <c r="G59" s="16"/>
      <c r="H59" s="16"/>
      <c r="I59" s="71"/>
      <c r="J59" s="341"/>
    </row>
    <row r="60" spans="1:10" ht="15.75" thickBot="1" x14ac:dyDescent="0.3">
      <c r="A60" s="201" t="s">
        <v>38</v>
      </c>
      <c r="B60" s="325" t="s">
        <v>141</v>
      </c>
      <c r="C60" s="328" t="s">
        <v>136</v>
      </c>
      <c r="D60" s="75" t="s">
        <v>414</v>
      </c>
      <c r="E60" s="98"/>
      <c r="F60" s="98"/>
      <c r="G60" s="98"/>
      <c r="H60" s="98"/>
      <c r="I60" s="71"/>
      <c r="J60" s="341"/>
    </row>
    <row r="61" spans="1:10" ht="15.75" thickBot="1" x14ac:dyDescent="0.3">
      <c r="A61" s="203"/>
      <c r="B61" s="313"/>
      <c r="C61" s="314"/>
      <c r="D61" s="75" t="s">
        <v>415</v>
      </c>
      <c r="E61" s="16"/>
      <c r="F61" s="16"/>
      <c r="G61" s="16"/>
      <c r="H61" s="16"/>
      <c r="I61" s="71"/>
      <c r="J61" s="341"/>
    </row>
    <row r="62" spans="1:10" ht="15.75" thickBot="1" x14ac:dyDescent="0.3">
      <c r="A62" s="201" t="s">
        <v>44</v>
      </c>
      <c r="B62" s="325" t="s">
        <v>142</v>
      </c>
      <c r="C62" s="326" t="s">
        <v>138</v>
      </c>
      <c r="D62" s="75" t="s">
        <v>414</v>
      </c>
      <c r="E62" s="98"/>
      <c r="F62" s="98"/>
      <c r="G62" s="98"/>
      <c r="H62" s="98"/>
      <c r="I62" s="71"/>
      <c r="J62" s="341"/>
    </row>
    <row r="63" spans="1:10" ht="15.75" thickBot="1" x14ac:dyDescent="0.3">
      <c r="A63" s="203"/>
      <c r="B63" s="313"/>
      <c r="C63" s="327"/>
      <c r="D63" s="75" t="s">
        <v>415</v>
      </c>
      <c r="E63" s="16"/>
      <c r="F63" s="16"/>
      <c r="G63" s="16"/>
      <c r="H63" s="16"/>
      <c r="I63" s="71"/>
      <c r="J63" s="341"/>
    </row>
    <row r="64" spans="1:10" ht="15.75" thickBot="1" x14ac:dyDescent="0.3">
      <c r="A64" s="201" t="s">
        <v>46</v>
      </c>
      <c r="B64" s="325" t="s">
        <v>143</v>
      </c>
      <c r="C64" s="326" t="s">
        <v>136</v>
      </c>
      <c r="D64" s="75" t="s">
        <v>414</v>
      </c>
      <c r="E64" s="98"/>
      <c r="F64" s="98"/>
      <c r="G64" s="98"/>
      <c r="H64" s="98"/>
      <c r="I64" s="71"/>
      <c r="J64" s="341"/>
    </row>
    <row r="65" spans="1:10" ht="15" customHeight="1" thickBot="1" x14ac:dyDescent="0.3">
      <c r="A65" s="203"/>
      <c r="B65" s="313"/>
      <c r="C65" s="327"/>
      <c r="D65" s="75" t="s">
        <v>415</v>
      </c>
      <c r="E65" s="16"/>
      <c r="F65" s="16"/>
      <c r="G65" s="16"/>
      <c r="H65" s="16"/>
      <c r="I65" s="71"/>
      <c r="J65" s="341"/>
    </row>
    <row r="66" spans="1:10" ht="15" customHeight="1" thickBot="1" x14ac:dyDescent="0.3">
      <c r="A66" s="201" t="s">
        <v>49</v>
      </c>
      <c r="B66" s="32"/>
      <c r="C66" s="326" t="s">
        <v>136</v>
      </c>
      <c r="D66" s="75" t="s">
        <v>414</v>
      </c>
      <c r="E66" s="98"/>
      <c r="F66" s="98"/>
      <c r="G66" s="98"/>
      <c r="H66" s="98"/>
      <c r="I66" s="71"/>
      <c r="J66" s="341"/>
    </row>
    <row r="67" spans="1:10" ht="15.75" thickBot="1" x14ac:dyDescent="0.3">
      <c r="A67" s="203"/>
      <c r="B67" s="32" t="s">
        <v>144</v>
      </c>
      <c r="C67" s="327"/>
      <c r="D67" s="75" t="s">
        <v>415</v>
      </c>
      <c r="E67" s="16"/>
      <c r="F67" s="16"/>
      <c r="G67" s="16"/>
      <c r="H67" s="16"/>
      <c r="I67" s="71"/>
      <c r="J67" s="341"/>
    </row>
    <row r="68" spans="1:10" ht="15.75" thickBot="1" x14ac:dyDescent="0.3">
      <c r="A68" s="315" t="s">
        <v>145</v>
      </c>
      <c r="B68" s="329" t="s">
        <v>146</v>
      </c>
      <c r="C68" s="331" t="s">
        <v>147</v>
      </c>
      <c r="D68" s="75" t="s">
        <v>414</v>
      </c>
      <c r="E68" s="98"/>
      <c r="F68" s="98"/>
      <c r="G68" s="98"/>
      <c r="H68" s="98"/>
      <c r="I68" s="71"/>
      <c r="J68" s="341"/>
    </row>
    <row r="69" spans="1:10" ht="15.75" thickBot="1" x14ac:dyDescent="0.3">
      <c r="A69" s="203"/>
      <c r="B69" s="330"/>
      <c r="C69" s="332"/>
      <c r="D69" s="75" t="s">
        <v>415</v>
      </c>
      <c r="E69" s="16"/>
      <c r="F69" s="16"/>
      <c r="G69" s="16"/>
      <c r="H69" s="16"/>
      <c r="I69" s="71"/>
      <c r="J69" s="341"/>
    </row>
    <row r="70" spans="1:10" ht="15.75" hidden="1" customHeight="1" thickBot="1" x14ac:dyDescent="0.3">
      <c r="A70" s="61" t="s">
        <v>148</v>
      </c>
      <c r="B70" s="24" t="s">
        <v>149</v>
      </c>
      <c r="C70" s="27" t="s">
        <v>150</v>
      </c>
      <c r="D70" s="75" t="s">
        <v>414</v>
      </c>
      <c r="E70" s="16"/>
      <c r="F70" s="16"/>
      <c r="G70" s="16"/>
      <c r="H70" s="16"/>
      <c r="I70" s="71"/>
      <c r="J70" s="341"/>
    </row>
    <row r="71" spans="1:10" ht="15.75" hidden="1" customHeight="1" thickBot="1" x14ac:dyDescent="0.3">
      <c r="A71" s="61" t="s">
        <v>151</v>
      </c>
      <c r="B71" s="26" t="s">
        <v>152</v>
      </c>
      <c r="C71" s="29" t="s">
        <v>138</v>
      </c>
      <c r="D71" s="75" t="s">
        <v>415</v>
      </c>
      <c r="E71" s="16"/>
      <c r="F71" s="16"/>
      <c r="G71" s="16"/>
      <c r="H71" s="16"/>
      <c r="I71" s="71"/>
      <c r="J71" s="341"/>
    </row>
    <row r="72" spans="1:10" ht="26.25" hidden="1" customHeight="1" thickBot="1" x14ac:dyDescent="0.3">
      <c r="A72" s="61" t="s">
        <v>153</v>
      </c>
      <c r="B72" s="28" t="s">
        <v>154</v>
      </c>
      <c r="C72" s="29" t="s">
        <v>136</v>
      </c>
      <c r="D72" s="75" t="s">
        <v>414</v>
      </c>
      <c r="E72" s="16"/>
      <c r="F72" s="16"/>
      <c r="G72" s="16"/>
      <c r="H72" s="16"/>
      <c r="I72" s="71"/>
      <c r="J72" s="341"/>
    </row>
    <row r="73" spans="1:10" ht="15.75" hidden="1" customHeight="1" thickBot="1" x14ac:dyDescent="0.3">
      <c r="A73" s="61" t="s">
        <v>155</v>
      </c>
      <c r="B73" s="30" t="s">
        <v>156</v>
      </c>
      <c r="C73" s="31" t="s">
        <v>157</v>
      </c>
      <c r="D73" s="75" t="s">
        <v>415</v>
      </c>
      <c r="E73" s="16"/>
      <c r="F73" s="16"/>
      <c r="G73" s="16"/>
      <c r="H73" s="16"/>
      <c r="I73" s="71"/>
      <c r="J73" s="341"/>
    </row>
    <row r="74" spans="1:10" ht="54" customHeight="1" thickBot="1" x14ac:dyDescent="0.3">
      <c r="A74" s="201" t="s">
        <v>158</v>
      </c>
      <c r="B74" s="333" t="s">
        <v>159</v>
      </c>
      <c r="C74" s="334" t="s">
        <v>138</v>
      </c>
      <c r="D74" s="75" t="s">
        <v>414</v>
      </c>
      <c r="E74" s="98"/>
      <c r="F74" s="98"/>
      <c r="G74" s="98"/>
      <c r="H74" s="98"/>
      <c r="I74" s="71"/>
      <c r="J74" s="341"/>
    </row>
    <row r="75" spans="1:10" ht="52.5" customHeight="1" thickBot="1" x14ac:dyDescent="0.3">
      <c r="A75" s="203"/>
      <c r="B75" s="313"/>
      <c r="C75" s="327"/>
      <c r="D75" s="75" t="s">
        <v>415</v>
      </c>
      <c r="E75" s="16"/>
      <c r="F75" s="16"/>
      <c r="G75" s="16"/>
      <c r="H75" s="16"/>
      <c r="I75" s="71"/>
      <c r="J75" s="341"/>
    </row>
    <row r="76" spans="1:10" ht="15.75" thickBot="1" x14ac:dyDescent="0.3">
      <c r="A76" s="201" t="s">
        <v>160</v>
      </c>
      <c r="B76" s="325" t="s">
        <v>161</v>
      </c>
      <c r="C76" s="326" t="s">
        <v>138</v>
      </c>
      <c r="D76" s="75" t="s">
        <v>414</v>
      </c>
      <c r="E76" s="98"/>
      <c r="F76" s="98"/>
      <c r="G76" s="98"/>
      <c r="H76" s="98"/>
      <c r="I76" s="71"/>
      <c r="J76" s="341"/>
    </row>
    <row r="77" spans="1:10" ht="15" customHeight="1" thickBot="1" x14ac:dyDescent="0.3">
      <c r="A77" s="203"/>
      <c r="B77" s="313"/>
      <c r="C77" s="327"/>
      <c r="D77" s="75" t="s">
        <v>415</v>
      </c>
      <c r="E77" s="16"/>
      <c r="F77" s="16"/>
      <c r="G77" s="16"/>
      <c r="H77" s="16"/>
      <c r="I77" s="71"/>
      <c r="J77" s="341"/>
    </row>
    <row r="78" spans="1:10" ht="15" customHeight="1" thickBot="1" x14ac:dyDescent="0.3">
      <c r="A78" s="201" t="s">
        <v>162</v>
      </c>
      <c r="B78" s="325" t="s">
        <v>163</v>
      </c>
      <c r="C78" s="326" t="s">
        <v>138</v>
      </c>
      <c r="D78" s="75" t="s">
        <v>414</v>
      </c>
      <c r="E78" s="98"/>
      <c r="F78" s="98"/>
      <c r="G78" s="98"/>
      <c r="H78" s="98"/>
      <c r="I78" s="71"/>
      <c r="J78" s="341"/>
    </row>
    <row r="79" spans="1:10" ht="15.75" thickBot="1" x14ac:dyDescent="0.3">
      <c r="A79" s="203"/>
      <c r="B79" s="313"/>
      <c r="C79" s="327"/>
      <c r="D79" s="75" t="s">
        <v>415</v>
      </c>
      <c r="E79" s="16"/>
      <c r="F79" s="14"/>
      <c r="G79" s="16"/>
      <c r="H79" s="16"/>
      <c r="I79" s="71"/>
      <c r="J79" s="341"/>
    </row>
    <row r="80" spans="1:10" ht="51.75" hidden="1" customHeight="1" thickBot="1" x14ac:dyDescent="0.3">
      <c r="A80" s="61" t="s">
        <v>164</v>
      </c>
      <c r="B80" s="26" t="s">
        <v>165</v>
      </c>
      <c r="C80" s="25" t="s">
        <v>138</v>
      </c>
      <c r="D80" s="75" t="s">
        <v>414</v>
      </c>
      <c r="E80" s="16"/>
      <c r="F80" s="16"/>
      <c r="G80" s="16"/>
      <c r="H80" s="16"/>
      <c r="I80" s="71"/>
      <c r="J80" s="341"/>
    </row>
    <row r="81" spans="1:10" ht="26.25" hidden="1" customHeight="1" thickBot="1" x14ac:dyDescent="0.3">
      <c r="A81" s="61" t="s">
        <v>166</v>
      </c>
      <c r="B81" s="30" t="s">
        <v>167</v>
      </c>
      <c r="C81" s="25" t="s">
        <v>138</v>
      </c>
      <c r="D81" s="75" t="s">
        <v>415</v>
      </c>
      <c r="E81" s="16"/>
      <c r="F81" s="16"/>
      <c r="G81" s="16"/>
      <c r="H81" s="16"/>
      <c r="I81" s="71"/>
      <c r="J81" s="341"/>
    </row>
    <row r="82" spans="1:10" ht="26.25" customHeight="1" thickBot="1" x14ac:dyDescent="0.3">
      <c r="A82" s="201" t="s">
        <v>168</v>
      </c>
      <c r="B82" s="333" t="s">
        <v>169</v>
      </c>
      <c r="C82" s="326" t="s">
        <v>138</v>
      </c>
      <c r="D82" s="75" t="s">
        <v>414</v>
      </c>
      <c r="E82" s="98"/>
      <c r="F82" s="98"/>
      <c r="G82" s="98"/>
      <c r="H82" s="98"/>
      <c r="I82" s="71"/>
      <c r="J82" s="341"/>
    </row>
    <row r="83" spans="1:10" ht="15.75" thickBot="1" x14ac:dyDescent="0.3">
      <c r="A83" s="203"/>
      <c r="B83" s="313"/>
      <c r="C83" s="327"/>
      <c r="D83" s="75" t="s">
        <v>415</v>
      </c>
      <c r="E83" s="16"/>
      <c r="F83" s="16"/>
      <c r="G83" s="16"/>
      <c r="H83" s="16"/>
      <c r="I83" s="71"/>
      <c r="J83" s="341"/>
    </row>
    <row r="84" spans="1:10" ht="15.75" thickBot="1" x14ac:dyDescent="0.3">
      <c r="A84" s="201" t="s">
        <v>170</v>
      </c>
      <c r="B84" s="32"/>
      <c r="C84" s="326" t="s">
        <v>172</v>
      </c>
      <c r="D84" s="75" t="s">
        <v>414</v>
      </c>
      <c r="E84" s="98"/>
      <c r="F84" s="98"/>
      <c r="G84" s="98"/>
      <c r="H84" s="98"/>
      <c r="I84" s="71"/>
      <c r="J84" s="341"/>
    </row>
    <row r="85" spans="1:10" ht="39" thickBot="1" x14ac:dyDescent="0.3">
      <c r="A85" s="203"/>
      <c r="B85" s="32" t="s">
        <v>171</v>
      </c>
      <c r="C85" s="337"/>
      <c r="D85" s="75" t="s">
        <v>415</v>
      </c>
      <c r="E85" s="16"/>
      <c r="F85" s="16"/>
      <c r="G85" s="16"/>
      <c r="H85" s="16"/>
      <c r="I85" s="71"/>
      <c r="J85" s="341"/>
    </row>
    <row r="86" spans="1:10" ht="15.75" thickBot="1" x14ac:dyDescent="0.3">
      <c r="A86" s="315" t="s">
        <v>173</v>
      </c>
      <c r="B86" s="317" t="s">
        <v>174</v>
      </c>
      <c r="C86" s="335" t="s">
        <v>172</v>
      </c>
      <c r="D86" s="75" t="s">
        <v>414</v>
      </c>
      <c r="E86" s="98"/>
      <c r="F86" s="98"/>
      <c r="G86" s="98"/>
      <c r="H86" s="98"/>
      <c r="I86" s="71"/>
      <c r="J86" s="341"/>
    </row>
    <row r="87" spans="1:10" ht="15.75" thickBot="1" x14ac:dyDescent="0.3">
      <c r="A87" s="316"/>
      <c r="B87" s="318"/>
      <c r="C87" s="336"/>
      <c r="D87" s="75" t="s">
        <v>415</v>
      </c>
      <c r="E87" s="16"/>
      <c r="F87" s="16"/>
      <c r="G87" s="16"/>
      <c r="H87" s="16"/>
      <c r="I87" s="71"/>
      <c r="J87" s="341"/>
    </row>
    <row r="88" spans="1:10" ht="15.75" thickBot="1" x14ac:dyDescent="0.3">
      <c r="A88" s="201" t="s">
        <v>175</v>
      </c>
      <c r="B88" s="309" t="s">
        <v>176</v>
      </c>
      <c r="C88" s="311" t="s">
        <v>172</v>
      </c>
      <c r="D88" s="75" t="s">
        <v>414</v>
      </c>
      <c r="E88" s="98"/>
      <c r="F88" s="98"/>
      <c r="G88" s="98"/>
      <c r="H88" s="98"/>
      <c r="I88" s="71"/>
      <c r="J88" s="341"/>
    </row>
    <row r="89" spans="1:10" ht="15.75" thickBot="1" x14ac:dyDescent="0.3">
      <c r="A89" s="203"/>
      <c r="B89" s="310"/>
      <c r="C89" s="334"/>
      <c r="D89" s="75" t="s">
        <v>415</v>
      </c>
      <c r="E89" s="16"/>
      <c r="F89" s="16"/>
      <c r="G89" s="16"/>
      <c r="H89" s="16"/>
      <c r="I89" s="71"/>
      <c r="J89" s="341"/>
    </row>
    <row r="90" spans="1:10" ht="15.75" thickBot="1" x14ac:dyDescent="0.3">
      <c r="A90" s="201" t="s">
        <v>177</v>
      </c>
      <c r="B90" s="338" t="s">
        <v>178</v>
      </c>
      <c r="C90" s="335" t="s">
        <v>172</v>
      </c>
      <c r="D90" s="75" t="s">
        <v>414</v>
      </c>
      <c r="E90" s="98"/>
      <c r="F90" s="98"/>
      <c r="G90" s="98"/>
      <c r="H90" s="98"/>
      <c r="I90" s="71"/>
      <c r="J90" s="341"/>
    </row>
    <row r="91" spans="1:10" ht="15.75" thickBot="1" x14ac:dyDescent="0.3">
      <c r="A91" s="203"/>
      <c r="B91" s="339"/>
      <c r="C91" s="336"/>
      <c r="D91" s="75" t="s">
        <v>415</v>
      </c>
      <c r="E91" s="16"/>
      <c r="F91" s="16"/>
      <c r="G91" s="16"/>
      <c r="H91" s="16"/>
      <c r="I91" s="71"/>
      <c r="J91" s="341"/>
    </row>
    <row r="92" spans="1:10" ht="15.75" thickBot="1" x14ac:dyDescent="0.3">
      <c r="A92" s="201" t="s">
        <v>179</v>
      </c>
      <c r="B92" s="309" t="s">
        <v>180</v>
      </c>
      <c r="C92" s="311" t="s">
        <v>172</v>
      </c>
      <c r="D92" s="75" t="s">
        <v>414</v>
      </c>
      <c r="E92" s="98"/>
      <c r="F92" s="98"/>
      <c r="G92" s="98"/>
      <c r="H92" s="98"/>
      <c r="I92" s="71"/>
      <c r="J92" s="341"/>
    </row>
    <row r="93" spans="1:10" ht="15.75" thickBot="1" x14ac:dyDescent="0.3">
      <c r="A93" s="203"/>
      <c r="B93" s="310"/>
      <c r="C93" s="337"/>
      <c r="D93" s="75" t="s">
        <v>415</v>
      </c>
      <c r="E93" s="16"/>
      <c r="F93" s="16"/>
      <c r="G93" s="16"/>
      <c r="H93" s="16"/>
      <c r="I93" s="71"/>
      <c r="J93" s="341"/>
    </row>
    <row r="94" spans="1:10" ht="15.75" thickBot="1" x14ac:dyDescent="0.3">
      <c r="A94" s="201" t="s">
        <v>181</v>
      </c>
      <c r="B94" s="338" t="s">
        <v>182</v>
      </c>
      <c r="C94" s="335" t="s">
        <v>172</v>
      </c>
      <c r="D94" s="75" t="s">
        <v>414</v>
      </c>
      <c r="E94" s="98"/>
      <c r="F94" s="98"/>
      <c r="G94" s="98"/>
      <c r="H94" s="98"/>
      <c r="I94" s="71"/>
      <c r="J94" s="341"/>
    </row>
    <row r="95" spans="1:10" ht="15.75" thickBot="1" x14ac:dyDescent="0.3">
      <c r="A95" s="203"/>
      <c r="B95" s="339"/>
      <c r="C95" s="336"/>
      <c r="D95" s="75" t="s">
        <v>415</v>
      </c>
      <c r="E95" s="16"/>
      <c r="F95" s="16"/>
      <c r="G95" s="16"/>
      <c r="H95" s="16"/>
      <c r="I95" s="71"/>
      <c r="J95" s="341"/>
    </row>
    <row r="96" spans="1:10" ht="37.5" customHeight="1" thickBot="1" x14ac:dyDescent="0.3">
      <c r="A96" s="201" t="s">
        <v>183</v>
      </c>
      <c r="B96" s="309" t="s">
        <v>184</v>
      </c>
      <c r="C96" s="311" t="s">
        <v>172</v>
      </c>
      <c r="D96" s="75" t="s">
        <v>414</v>
      </c>
      <c r="E96" s="98"/>
      <c r="F96" s="98"/>
      <c r="G96" s="98"/>
      <c r="H96" s="98"/>
      <c r="I96" s="71"/>
      <c r="J96" s="341"/>
    </row>
    <row r="97" spans="1:10" ht="45.75" customHeight="1" thickBot="1" x14ac:dyDescent="0.3">
      <c r="A97" s="203"/>
      <c r="B97" s="310"/>
      <c r="C97" s="327"/>
      <c r="D97" s="75" t="s">
        <v>415</v>
      </c>
      <c r="E97" s="16"/>
      <c r="F97" s="16"/>
      <c r="G97" s="16"/>
      <c r="H97" s="16"/>
      <c r="I97" s="71"/>
      <c r="J97" s="341"/>
    </row>
    <row r="98" spans="1:10" ht="15.75" hidden="1" thickBot="1" x14ac:dyDescent="0.3">
      <c r="A98" s="17" t="s">
        <v>185</v>
      </c>
      <c r="B98" s="28" t="s">
        <v>186</v>
      </c>
      <c r="C98" s="27" t="s">
        <v>187</v>
      </c>
      <c r="D98" s="110"/>
      <c r="E98" s="16"/>
      <c r="F98" s="16"/>
      <c r="G98" s="16"/>
      <c r="H98" s="16"/>
      <c r="I98" s="71"/>
      <c r="J98" s="341"/>
    </row>
    <row r="99" spans="1:10" ht="26.25" hidden="1" thickBot="1" x14ac:dyDescent="0.3">
      <c r="A99" s="17" t="s">
        <v>188</v>
      </c>
      <c r="B99" s="28" t="s">
        <v>189</v>
      </c>
      <c r="C99" s="29" t="s">
        <v>190</v>
      </c>
      <c r="D99" s="110"/>
      <c r="E99" s="16"/>
      <c r="F99" s="16"/>
      <c r="G99" s="16"/>
      <c r="H99" s="16"/>
      <c r="I99" s="71"/>
      <c r="J99" s="341"/>
    </row>
    <row r="100" spans="1:10" ht="15.75" hidden="1" thickBot="1" x14ac:dyDescent="0.3">
      <c r="A100" s="17" t="s">
        <v>191</v>
      </c>
      <c r="B100" s="30" t="s">
        <v>192</v>
      </c>
      <c r="C100" s="31" t="s">
        <v>193</v>
      </c>
      <c r="D100" s="110"/>
      <c r="E100" s="16"/>
      <c r="F100" s="16"/>
      <c r="G100" s="16"/>
      <c r="H100" s="16"/>
      <c r="I100" s="71"/>
      <c r="J100" s="341"/>
    </row>
    <row r="101" spans="1:10" ht="77.25" hidden="1" thickBot="1" x14ac:dyDescent="0.3">
      <c r="A101" s="17" t="s">
        <v>194</v>
      </c>
      <c r="B101" s="34" t="s">
        <v>195</v>
      </c>
      <c r="C101" s="25" t="s">
        <v>150</v>
      </c>
      <c r="D101" s="109"/>
      <c r="E101" s="16"/>
      <c r="F101" s="16"/>
      <c r="G101" s="16"/>
      <c r="H101" s="16"/>
      <c r="I101" s="71"/>
      <c r="J101" s="341"/>
    </row>
    <row r="102" spans="1:10" ht="15.75" hidden="1" thickBot="1" x14ac:dyDescent="0.3">
      <c r="A102" s="17" t="s">
        <v>196</v>
      </c>
      <c r="B102" s="24" t="s">
        <v>197</v>
      </c>
      <c r="C102" s="25" t="s">
        <v>138</v>
      </c>
      <c r="D102" s="109"/>
      <c r="E102" s="16"/>
      <c r="F102" s="16"/>
      <c r="G102" s="16"/>
      <c r="H102" s="16"/>
      <c r="I102" s="71"/>
      <c r="J102" s="341"/>
    </row>
    <row r="103" spans="1:10" ht="15.75" hidden="1" thickBot="1" x14ac:dyDescent="0.3">
      <c r="A103" s="17" t="s">
        <v>198</v>
      </c>
      <c r="B103" s="26" t="s">
        <v>199</v>
      </c>
      <c r="C103" s="27" t="s">
        <v>200</v>
      </c>
      <c r="D103" s="110"/>
      <c r="E103" s="16"/>
      <c r="F103" s="16"/>
      <c r="G103" s="16"/>
      <c r="H103" s="16"/>
      <c r="I103" s="71"/>
      <c r="J103" s="341"/>
    </row>
    <row r="104" spans="1:10" ht="15.75" hidden="1" thickBot="1" x14ac:dyDescent="0.3">
      <c r="A104" s="17" t="s">
        <v>201</v>
      </c>
      <c r="B104" s="28" t="s">
        <v>202</v>
      </c>
      <c r="C104" s="29" t="s">
        <v>200</v>
      </c>
      <c r="D104" s="110"/>
      <c r="E104" s="16"/>
      <c r="F104" s="16"/>
      <c r="G104" s="16"/>
      <c r="H104" s="16"/>
      <c r="I104" s="71"/>
      <c r="J104" s="341"/>
    </row>
    <row r="105" spans="1:10" ht="15.75" hidden="1" thickBot="1" x14ac:dyDescent="0.3">
      <c r="A105" s="17" t="s">
        <v>203</v>
      </c>
      <c r="B105" s="28" t="s">
        <v>204</v>
      </c>
      <c r="C105" s="29" t="s">
        <v>138</v>
      </c>
      <c r="D105" s="110"/>
      <c r="E105" s="16"/>
      <c r="F105" s="16"/>
      <c r="G105" s="16"/>
      <c r="H105" s="16"/>
      <c r="I105" s="71"/>
      <c r="J105" s="341"/>
    </row>
    <row r="106" spans="1:10" ht="15.75" hidden="1" thickBot="1" x14ac:dyDescent="0.3">
      <c r="A106" s="17" t="s">
        <v>205</v>
      </c>
      <c r="B106" s="28" t="s">
        <v>206</v>
      </c>
      <c r="C106" s="29" t="s">
        <v>200</v>
      </c>
      <c r="D106" s="110"/>
      <c r="E106" s="16"/>
      <c r="F106" s="16"/>
      <c r="G106" s="16"/>
      <c r="H106" s="16"/>
      <c r="I106" s="71"/>
      <c r="J106" s="341"/>
    </row>
    <row r="107" spans="1:10" ht="64.5" hidden="1" thickBot="1" x14ac:dyDescent="0.3">
      <c r="A107" s="17" t="s">
        <v>207</v>
      </c>
      <c r="B107" s="35" t="s">
        <v>208</v>
      </c>
      <c r="C107" s="31" t="s">
        <v>138</v>
      </c>
      <c r="D107" s="110"/>
      <c r="E107" s="16"/>
      <c r="F107" s="16"/>
      <c r="G107" s="16"/>
      <c r="H107" s="16"/>
      <c r="I107" s="71"/>
      <c r="J107" s="341"/>
    </row>
    <row r="108" spans="1:10" ht="26.25" hidden="1" thickBot="1" x14ac:dyDescent="0.3">
      <c r="A108" s="17" t="s">
        <v>209</v>
      </c>
      <c r="B108" s="30" t="s">
        <v>210</v>
      </c>
      <c r="C108" s="36" t="s">
        <v>138</v>
      </c>
      <c r="D108" s="110"/>
      <c r="E108" s="16"/>
      <c r="F108" s="16"/>
      <c r="G108" s="16"/>
      <c r="H108" s="16"/>
      <c r="I108" s="71"/>
      <c r="J108" s="341"/>
    </row>
    <row r="109" spans="1:10" ht="64.5" hidden="1" thickBot="1" x14ac:dyDescent="0.3">
      <c r="A109" s="17" t="s">
        <v>211</v>
      </c>
      <c r="B109" s="34" t="s">
        <v>212</v>
      </c>
      <c r="C109" s="25" t="s">
        <v>136</v>
      </c>
      <c r="D109" s="109"/>
      <c r="E109" s="16"/>
      <c r="F109" s="16"/>
      <c r="G109" s="16"/>
      <c r="H109" s="16"/>
      <c r="I109" s="71"/>
      <c r="J109" s="341"/>
    </row>
    <row r="110" spans="1:10" ht="39" hidden="1" thickBot="1" x14ac:dyDescent="0.3">
      <c r="A110" s="17" t="s">
        <v>213</v>
      </c>
      <c r="B110" s="37" t="s">
        <v>214</v>
      </c>
      <c r="C110" s="25" t="s">
        <v>215</v>
      </c>
      <c r="D110" s="109"/>
      <c r="E110" s="16"/>
      <c r="F110" s="16"/>
      <c r="G110" s="16"/>
      <c r="H110" s="16"/>
      <c r="I110" s="71"/>
      <c r="J110" s="341"/>
    </row>
    <row r="111" spans="1:10" ht="15.75" hidden="1" thickBot="1" x14ac:dyDescent="0.3">
      <c r="A111" s="17" t="s">
        <v>216</v>
      </c>
      <c r="B111" s="26" t="s">
        <v>217</v>
      </c>
      <c r="C111" s="38" t="s">
        <v>200</v>
      </c>
      <c r="D111" s="109"/>
      <c r="E111" s="16"/>
      <c r="F111" s="16"/>
      <c r="G111" s="16"/>
      <c r="H111" s="16"/>
      <c r="I111" s="71"/>
      <c r="J111" s="341"/>
    </row>
    <row r="112" spans="1:10" ht="26.25" hidden="1" thickBot="1" x14ac:dyDescent="0.3">
      <c r="A112" s="17" t="s">
        <v>218</v>
      </c>
      <c r="B112" s="39" t="s">
        <v>219</v>
      </c>
      <c r="C112" s="25" t="s">
        <v>220</v>
      </c>
      <c r="D112" s="109"/>
      <c r="E112" s="16"/>
      <c r="F112" s="16"/>
      <c r="G112" s="16"/>
      <c r="H112" s="16"/>
      <c r="I112" s="71"/>
      <c r="J112" s="341"/>
    </row>
    <row r="113" spans="1:10" ht="102.75" hidden="1" thickBot="1" x14ac:dyDescent="0.3">
      <c r="A113" s="17" t="s">
        <v>221</v>
      </c>
      <c r="B113" s="40" t="s">
        <v>222</v>
      </c>
      <c r="C113" s="33" t="s">
        <v>223</v>
      </c>
      <c r="D113" s="110"/>
      <c r="E113" s="16"/>
      <c r="F113" s="16"/>
      <c r="G113" s="16"/>
      <c r="H113" s="16"/>
      <c r="I113" s="71"/>
      <c r="J113" s="341"/>
    </row>
    <row r="114" spans="1:10" ht="26.25" hidden="1" thickBot="1" x14ac:dyDescent="0.3">
      <c r="A114" s="17" t="s">
        <v>224</v>
      </c>
      <c r="B114" s="24" t="s">
        <v>225</v>
      </c>
      <c r="C114" s="25" t="s">
        <v>226</v>
      </c>
      <c r="D114" s="109"/>
      <c r="E114" s="16"/>
      <c r="F114" s="16"/>
      <c r="G114" s="16"/>
      <c r="H114" s="16"/>
      <c r="I114" s="71"/>
      <c r="J114" s="341"/>
    </row>
    <row r="115" spans="1:10" ht="15.75" hidden="1" thickBot="1" x14ac:dyDescent="0.3">
      <c r="A115" s="17" t="s">
        <v>227</v>
      </c>
      <c r="B115" s="32" t="s">
        <v>228</v>
      </c>
      <c r="C115" s="33" t="s">
        <v>229</v>
      </c>
      <c r="D115" s="110"/>
      <c r="E115" s="16"/>
      <c r="F115" s="16"/>
      <c r="G115" s="16"/>
      <c r="H115" s="16"/>
      <c r="I115" s="71"/>
      <c r="J115" s="341"/>
    </row>
    <row r="116" spans="1:10" ht="26.25" hidden="1" thickBot="1" x14ac:dyDescent="0.3">
      <c r="A116" s="17" t="s">
        <v>230</v>
      </c>
      <c r="B116" s="41" t="s">
        <v>231</v>
      </c>
      <c r="C116" s="25" t="s">
        <v>223</v>
      </c>
      <c r="D116" s="109"/>
      <c r="E116" s="16"/>
      <c r="F116" s="16"/>
      <c r="G116" s="16"/>
      <c r="H116" s="16"/>
      <c r="I116" s="71"/>
      <c r="J116" s="342"/>
    </row>
    <row r="117" spans="1:10" ht="15.75" hidden="1" thickBot="1" x14ac:dyDescent="0.3">
      <c r="A117" s="17" t="s">
        <v>232</v>
      </c>
      <c r="B117" s="41" t="s">
        <v>233</v>
      </c>
      <c r="C117" s="25" t="s">
        <v>226</v>
      </c>
      <c r="D117" s="109"/>
      <c r="E117" s="16"/>
      <c r="F117" s="16"/>
      <c r="G117" s="16"/>
      <c r="H117" s="16"/>
      <c r="I117" s="71"/>
      <c r="J117" s="342"/>
    </row>
    <row r="118" spans="1:10" ht="15.75" hidden="1" thickBot="1" x14ac:dyDescent="0.3">
      <c r="A118" s="42" t="s">
        <v>234</v>
      </c>
      <c r="B118" s="16" t="s">
        <v>235</v>
      </c>
      <c r="C118" s="16" t="s">
        <v>236</v>
      </c>
      <c r="D118" s="88"/>
      <c r="E118" s="43">
        <f>E119+E120+E121</f>
        <v>0</v>
      </c>
      <c r="F118" s="43">
        <f>F119+F120+F121</f>
        <v>0</v>
      </c>
      <c r="G118" s="43">
        <f>G119+G120+G121</f>
        <v>0</v>
      </c>
      <c r="H118" s="43">
        <f>H119+H120+H121</f>
        <v>0</v>
      </c>
      <c r="I118" s="133">
        <f>I119+I120+I121</f>
        <v>0</v>
      </c>
      <c r="J118" s="343"/>
    </row>
    <row r="119" spans="1:10" ht="26.25" hidden="1" thickBot="1" x14ac:dyDescent="0.3">
      <c r="A119" s="42" t="s">
        <v>237</v>
      </c>
      <c r="B119" s="44" t="s">
        <v>238</v>
      </c>
      <c r="C119" s="14" t="s">
        <v>236</v>
      </c>
      <c r="D119" s="77"/>
      <c r="E119" s="14"/>
      <c r="F119" s="14"/>
      <c r="G119" s="14"/>
      <c r="H119" s="14"/>
      <c r="I119" s="14"/>
    </row>
    <row r="120" spans="1:10" ht="26.25" hidden="1" thickBot="1" x14ac:dyDescent="0.3">
      <c r="A120" s="45" t="s">
        <v>239</v>
      </c>
      <c r="B120" s="46" t="s">
        <v>240</v>
      </c>
      <c r="C120" s="46" t="s">
        <v>236</v>
      </c>
      <c r="D120" s="46"/>
      <c r="E120" s="14"/>
      <c r="F120" s="14"/>
      <c r="G120" s="14"/>
      <c r="H120" s="14"/>
      <c r="I120" s="14"/>
    </row>
    <row r="121" spans="1:10" ht="26.25" hidden="1" thickBot="1" x14ac:dyDescent="0.3">
      <c r="A121" s="42" t="s">
        <v>241</v>
      </c>
      <c r="B121" s="44" t="s">
        <v>242</v>
      </c>
      <c r="C121" s="44" t="s">
        <v>236</v>
      </c>
      <c r="D121" s="44"/>
      <c r="E121" s="14"/>
      <c r="F121" s="14"/>
      <c r="G121" s="14"/>
      <c r="H121" s="14"/>
      <c r="I121" s="14"/>
    </row>
    <row r="122" spans="1:10" ht="26.25" hidden="1" thickBot="1" x14ac:dyDescent="0.3">
      <c r="A122" s="17" t="s">
        <v>243</v>
      </c>
      <c r="B122" s="16" t="s">
        <v>244</v>
      </c>
      <c r="C122" s="16" t="s">
        <v>245</v>
      </c>
      <c r="D122" s="88"/>
      <c r="E122" s="16"/>
      <c r="F122" s="16"/>
      <c r="G122" s="16"/>
      <c r="H122" s="16"/>
      <c r="I122" s="16"/>
    </row>
  </sheetData>
  <mergeCells count="128">
    <mergeCell ref="J52:J118"/>
    <mergeCell ref="J3:J4"/>
    <mergeCell ref="C6:C7"/>
    <mergeCell ref="G3:I3"/>
    <mergeCell ref="B5:I5"/>
    <mergeCell ref="C8:C9"/>
    <mergeCell ref="B10:B11"/>
    <mergeCell ref="C10:C11"/>
    <mergeCell ref="C49:C50"/>
    <mergeCell ref="G49:I49"/>
    <mergeCell ref="B6:B7"/>
    <mergeCell ref="J6:J11"/>
    <mergeCell ref="B20:B21"/>
    <mergeCell ref="C20:C21"/>
    <mergeCell ref="D49:D50"/>
    <mergeCell ref="J12:J18"/>
    <mergeCell ref="J19:J30"/>
    <mergeCell ref="J31:J36"/>
    <mergeCell ref="J37:J48"/>
    <mergeCell ref="J49:J50"/>
    <mergeCell ref="A94:A95"/>
    <mergeCell ref="B94:B95"/>
    <mergeCell ref="C94:C95"/>
    <mergeCell ref="A96:A97"/>
    <mergeCell ref="B96:B97"/>
    <mergeCell ref="C96:C97"/>
    <mergeCell ref="A90:A91"/>
    <mergeCell ref="B90:B91"/>
    <mergeCell ref="C90:C91"/>
    <mergeCell ref="A92:A93"/>
    <mergeCell ref="B92:B93"/>
    <mergeCell ref="C92:C93"/>
    <mergeCell ref="A86:A87"/>
    <mergeCell ref="B86:B87"/>
    <mergeCell ref="C86:C87"/>
    <mergeCell ref="A88:A89"/>
    <mergeCell ref="B88:B89"/>
    <mergeCell ref="C88:C89"/>
    <mergeCell ref="A82:A83"/>
    <mergeCell ref="B82:B83"/>
    <mergeCell ref="C82:C83"/>
    <mergeCell ref="A84:A85"/>
    <mergeCell ref="C84:C85"/>
    <mergeCell ref="A76:A77"/>
    <mergeCell ref="B76:B77"/>
    <mergeCell ref="C76:C77"/>
    <mergeCell ref="A78:A79"/>
    <mergeCell ref="B78:B79"/>
    <mergeCell ref="C78:C79"/>
    <mergeCell ref="A68:A69"/>
    <mergeCell ref="B68:B69"/>
    <mergeCell ref="C68:C69"/>
    <mergeCell ref="A74:A75"/>
    <mergeCell ref="B74:B75"/>
    <mergeCell ref="C74:C75"/>
    <mergeCell ref="A64:A65"/>
    <mergeCell ref="B64:B65"/>
    <mergeCell ref="C64:C65"/>
    <mergeCell ref="A66:A67"/>
    <mergeCell ref="C66:C67"/>
    <mergeCell ref="A60:A61"/>
    <mergeCell ref="B60:B61"/>
    <mergeCell ref="C60:C61"/>
    <mergeCell ref="A62:A63"/>
    <mergeCell ref="B62:B63"/>
    <mergeCell ref="C62:C63"/>
    <mergeCell ref="A54:A55"/>
    <mergeCell ref="A56:A57"/>
    <mergeCell ref="B56:B57"/>
    <mergeCell ref="C56:C57"/>
    <mergeCell ref="A58:A59"/>
    <mergeCell ref="B58:B59"/>
    <mergeCell ref="C58:C59"/>
    <mergeCell ref="A40:A43"/>
    <mergeCell ref="A44:A47"/>
    <mergeCell ref="B46:B47"/>
    <mergeCell ref="C46:C47"/>
    <mergeCell ref="A52:A53"/>
    <mergeCell ref="B52:B53"/>
    <mergeCell ref="C52:C53"/>
    <mergeCell ref="B40:B41"/>
    <mergeCell ref="C40:C41"/>
    <mergeCell ref="B42:B43"/>
    <mergeCell ref="C42:C43"/>
    <mergeCell ref="B44:B45"/>
    <mergeCell ref="C44:C45"/>
    <mergeCell ref="B51:I51"/>
    <mergeCell ref="A48:I48"/>
    <mergeCell ref="A49:A50"/>
    <mergeCell ref="B49:B50"/>
    <mergeCell ref="A36:A39"/>
    <mergeCell ref="B36:B37"/>
    <mergeCell ref="C36:C37"/>
    <mergeCell ref="B38:B39"/>
    <mergeCell ref="C38:C39"/>
    <mergeCell ref="A26:A29"/>
    <mergeCell ref="B28:B29"/>
    <mergeCell ref="C28:C29"/>
    <mergeCell ref="A30:A35"/>
    <mergeCell ref="B30:B31"/>
    <mergeCell ref="C30:C31"/>
    <mergeCell ref="B32:B33"/>
    <mergeCell ref="C32:C33"/>
    <mergeCell ref="B34:B35"/>
    <mergeCell ref="C34:C35"/>
    <mergeCell ref="A22:A25"/>
    <mergeCell ref="B22:B23"/>
    <mergeCell ref="C22:C23"/>
    <mergeCell ref="B24:B25"/>
    <mergeCell ref="C24:C25"/>
    <mergeCell ref="A2:I2"/>
    <mergeCell ref="A1:I1"/>
    <mergeCell ref="D3:D4"/>
    <mergeCell ref="B8:B9"/>
    <mergeCell ref="A12:A17"/>
    <mergeCell ref="B12:B13"/>
    <mergeCell ref="C12:C13"/>
    <mergeCell ref="B14:B15"/>
    <mergeCell ref="C14:C15"/>
    <mergeCell ref="B16:B17"/>
    <mergeCell ref="C16:C17"/>
    <mergeCell ref="A18:A21"/>
    <mergeCell ref="B18:B19"/>
    <mergeCell ref="C18:C19"/>
    <mergeCell ref="A3:A4"/>
    <mergeCell ref="B3:B4"/>
    <mergeCell ref="C3:C4"/>
    <mergeCell ref="A6:A11"/>
  </mergeCells>
  <pageMargins left="0.47244094488188976" right="0.23622047244094488" top="0.55118110236220474" bottom="0.51181102362204722" header="0.3543307086614173" footer="0.27559055118110237"/>
  <pageSetup paperSize="9" scale="7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G57" sqref="G57"/>
    </sheetView>
  </sheetViews>
  <sheetFormatPr defaultRowHeight="15" x14ac:dyDescent="0.25"/>
  <cols>
    <col min="2" max="2" width="33.7109375" customWidth="1"/>
    <col min="3" max="3" width="16" customWidth="1"/>
    <col min="4" max="4" width="10.140625" customWidth="1"/>
    <col min="8" max="8" width="9.7109375" customWidth="1"/>
    <col min="10" max="10" width="45.42578125" customWidth="1"/>
  </cols>
  <sheetData>
    <row r="1" spans="1:10" ht="19.5" thickBot="1" x14ac:dyDescent="0.35">
      <c r="A1" s="195"/>
      <c r="B1" s="195"/>
      <c r="C1" s="195"/>
      <c r="D1" s="195"/>
      <c r="E1" s="195"/>
      <c r="F1" s="195"/>
      <c r="G1" s="195"/>
      <c r="H1" s="195"/>
      <c r="I1" s="195"/>
    </row>
    <row r="2" spans="1:10" ht="15.75" thickBot="1" x14ac:dyDescent="0.3">
      <c r="A2" s="159" t="s">
        <v>1</v>
      </c>
      <c r="B2" s="159" t="s">
        <v>2</v>
      </c>
      <c r="C2" s="159" t="s">
        <v>3</v>
      </c>
      <c r="D2" s="250" t="s">
        <v>413</v>
      </c>
      <c r="E2" s="1" t="s">
        <v>4</v>
      </c>
      <c r="F2" s="1" t="s">
        <v>5</v>
      </c>
      <c r="G2" s="161" t="s">
        <v>6</v>
      </c>
      <c r="H2" s="162"/>
      <c r="I2" s="162"/>
      <c r="J2" s="355" t="s">
        <v>445</v>
      </c>
    </row>
    <row r="3" spans="1:10" ht="15.75" thickBot="1" x14ac:dyDescent="0.3">
      <c r="A3" s="160"/>
      <c r="B3" s="160"/>
      <c r="C3" s="160"/>
      <c r="D3" s="251"/>
      <c r="E3" s="2">
        <v>2016</v>
      </c>
      <c r="F3" s="3">
        <v>2017</v>
      </c>
      <c r="G3" s="2">
        <v>2018</v>
      </c>
      <c r="H3" s="2">
        <v>2019</v>
      </c>
      <c r="I3" s="104">
        <v>2020</v>
      </c>
      <c r="J3" s="356"/>
    </row>
    <row r="4" spans="1:10" ht="15.75" thickBot="1" x14ac:dyDescent="0.3">
      <c r="A4" s="52" t="s">
        <v>311</v>
      </c>
      <c r="B4" s="368" t="s">
        <v>312</v>
      </c>
      <c r="C4" s="369"/>
      <c r="D4" s="369"/>
      <c r="E4" s="369"/>
      <c r="F4" s="369"/>
      <c r="G4" s="369"/>
      <c r="H4" s="369"/>
      <c r="I4" s="369"/>
      <c r="J4" s="137"/>
    </row>
    <row r="5" spans="1:10" ht="15.75" thickBot="1" x14ac:dyDescent="0.3">
      <c r="A5" s="52"/>
      <c r="B5" s="135"/>
      <c r="C5" s="135"/>
      <c r="D5" s="136"/>
      <c r="E5" s="135"/>
      <c r="F5" s="135"/>
      <c r="G5" s="135"/>
      <c r="H5" s="135"/>
      <c r="I5" s="135"/>
      <c r="J5" s="137"/>
    </row>
    <row r="6" spans="1:10" ht="57.75" customHeight="1" thickBot="1" x14ac:dyDescent="0.3">
      <c r="A6" s="170">
        <v>1</v>
      </c>
      <c r="B6" s="174" t="s">
        <v>313</v>
      </c>
      <c r="C6" s="261" t="s">
        <v>51</v>
      </c>
      <c r="D6" s="85" t="s">
        <v>414</v>
      </c>
      <c r="E6" s="7">
        <f>[1]КФ!E6</f>
        <v>23396.400000000001</v>
      </c>
      <c r="F6" s="7">
        <v>56755.8</v>
      </c>
      <c r="G6" s="7">
        <v>44432</v>
      </c>
      <c r="H6" s="7">
        <v>27677.200000000001</v>
      </c>
      <c r="I6" s="65">
        <v>27942.799999999999</v>
      </c>
      <c r="J6" s="364" t="s">
        <v>442</v>
      </c>
    </row>
    <row r="7" spans="1:10" ht="57" customHeight="1" thickBot="1" x14ac:dyDescent="0.3">
      <c r="A7" s="171"/>
      <c r="B7" s="363"/>
      <c r="C7" s="262"/>
      <c r="D7" s="75" t="s">
        <v>415</v>
      </c>
      <c r="E7" s="7">
        <f>[1]КФ!E7</f>
        <v>0</v>
      </c>
      <c r="F7" s="7">
        <f>[1]КФ!F7</f>
        <v>0</v>
      </c>
      <c r="G7" s="7">
        <f>[1]КФ!G7</f>
        <v>0</v>
      </c>
      <c r="H7" s="7">
        <f>[1]КФ!H7</f>
        <v>0</v>
      </c>
      <c r="I7" s="65">
        <f>[1]КФ!I7</f>
        <v>0</v>
      </c>
      <c r="J7" s="365"/>
    </row>
    <row r="8" spans="1:10" ht="65.25" customHeight="1" thickBot="1" x14ac:dyDescent="0.3">
      <c r="A8" s="186" t="s">
        <v>13</v>
      </c>
      <c r="B8" s="359" t="s">
        <v>314</v>
      </c>
      <c r="C8" s="360" t="s">
        <v>51</v>
      </c>
      <c r="D8" s="85" t="s">
        <v>414</v>
      </c>
      <c r="E8" s="5">
        <f>[1]КФ!E8</f>
        <v>11784</v>
      </c>
      <c r="F8" s="5">
        <v>18497.900000000001</v>
      </c>
      <c r="G8" s="5">
        <v>18195.7</v>
      </c>
      <c r="H8" s="5">
        <v>18765.099999999999</v>
      </c>
      <c r="I8" s="115">
        <v>19208.7</v>
      </c>
      <c r="J8" s="366" t="s">
        <v>443</v>
      </c>
    </row>
    <row r="9" spans="1:10" ht="49.5" customHeight="1" thickBot="1" x14ac:dyDescent="0.3">
      <c r="A9" s="188"/>
      <c r="B9" s="358"/>
      <c r="C9" s="361"/>
      <c r="D9" s="75" t="s">
        <v>415</v>
      </c>
      <c r="E9" s="5">
        <f>[1]КФ!E9</f>
        <v>0</v>
      </c>
      <c r="F9" s="5">
        <f>[1]КФ!F9</f>
        <v>0</v>
      </c>
      <c r="G9" s="5">
        <f>[1]КФ!G9</f>
        <v>0</v>
      </c>
      <c r="H9" s="5">
        <f>[1]КФ!H9</f>
        <v>0</v>
      </c>
      <c r="I9" s="115">
        <f>[1]КФ!I9</f>
        <v>0</v>
      </c>
      <c r="J9" s="366"/>
    </row>
    <row r="10" spans="1:10" ht="15.75" customHeight="1" thickBot="1" x14ac:dyDescent="0.3">
      <c r="A10" s="186" t="s">
        <v>123</v>
      </c>
      <c r="B10" s="357" t="s">
        <v>315</v>
      </c>
      <c r="C10" s="256" t="s">
        <v>51</v>
      </c>
      <c r="D10" s="85" t="s">
        <v>414</v>
      </c>
      <c r="E10" s="5">
        <f>[1]КФ!E10</f>
        <v>1905.2</v>
      </c>
      <c r="F10" s="5">
        <f>[1]КФ!F10</f>
        <v>1704.2</v>
      </c>
      <c r="G10" s="5">
        <v>2380</v>
      </c>
      <c r="H10" s="5">
        <v>2500</v>
      </c>
      <c r="I10" s="115">
        <v>2670</v>
      </c>
      <c r="J10" s="137"/>
    </row>
    <row r="11" spans="1:10" ht="15.75" customHeight="1" thickBot="1" x14ac:dyDescent="0.3">
      <c r="A11" s="188"/>
      <c r="B11" s="362"/>
      <c r="C11" s="375"/>
      <c r="D11" s="75" t="s">
        <v>415</v>
      </c>
      <c r="E11" s="5">
        <f>[1]КФ!E11</f>
        <v>0</v>
      </c>
      <c r="F11" s="5">
        <f>[1]КФ!F11</f>
        <v>0</v>
      </c>
      <c r="G11" s="5">
        <f>[1]КФ!G11</f>
        <v>0</v>
      </c>
      <c r="H11" s="5">
        <f>[1]КФ!H11</f>
        <v>0</v>
      </c>
      <c r="I11" s="115">
        <f>[1]КФ!I11</f>
        <v>0</v>
      </c>
      <c r="J11" s="137"/>
    </row>
    <row r="12" spans="1:10" ht="26.25" customHeight="1" thickBot="1" x14ac:dyDescent="0.3">
      <c r="A12" s="303" t="s">
        <v>125</v>
      </c>
      <c r="B12" s="373" t="s">
        <v>316</v>
      </c>
      <c r="C12" s="370" t="s">
        <v>51</v>
      </c>
      <c r="D12" s="85" t="s">
        <v>414</v>
      </c>
      <c r="E12" s="5">
        <f>[1]КФ!E12</f>
        <v>0</v>
      </c>
      <c r="F12" s="5">
        <v>0</v>
      </c>
      <c r="G12" s="5">
        <f>[1]КФ!G12</f>
        <v>0</v>
      </c>
      <c r="H12" s="5">
        <f>[1]КФ!H12</f>
        <v>0</v>
      </c>
      <c r="I12" s="115">
        <f>[1]КФ!I12</f>
        <v>0</v>
      </c>
      <c r="J12" s="137"/>
    </row>
    <row r="13" spans="1:10" ht="15.75" thickBot="1" x14ac:dyDescent="0.3">
      <c r="A13" s="304"/>
      <c r="B13" s="374"/>
      <c r="C13" s="371"/>
      <c r="D13" s="75" t="s">
        <v>415</v>
      </c>
      <c r="E13" s="5">
        <f>[1]КФ!E13</f>
        <v>0</v>
      </c>
      <c r="F13" s="5">
        <f>[1]КФ!F13</f>
        <v>0</v>
      </c>
      <c r="G13" s="5">
        <f>[1]КФ!G13</f>
        <v>0</v>
      </c>
      <c r="H13" s="5">
        <f>[1]КФ!H13</f>
        <v>0</v>
      </c>
      <c r="I13" s="115">
        <f>[1]КФ!I13</f>
        <v>0</v>
      </c>
      <c r="J13" s="137"/>
    </row>
    <row r="14" spans="1:10" ht="39" customHeight="1" thickBot="1" x14ac:dyDescent="0.3">
      <c r="A14" s="187" t="s">
        <v>317</v>
      </c>
      <c r="B14" s="359" t="s">
        <v>318</v>
      </c>
      <c r="C14" s="372" t="s">
        <v>51</v>
      </c>
      <c r="D14" s="85" t="s">
        <v>414</v>
      </c>
      <c r="E14" s="5">
        <f>[1]КФ!E14</f>
        <v>0</v>
      </c>
      <c r="F14" s="5">
        <f>[1]КФ!F14</f>
        <v>0</v>
      </c>
      <c r="G14" s="5">
        <f>[1]КФ!G14</f>
        <v>0</v>
      </c>
      <c r="H14" s="5">
        <f>[1]КФ!H14</f>
        <v>0</v>
      </c>
      <c r="I14" s="115">
        <f>[1]КФ!I14</f>
        <v>0</v>
      </c>
      <c r="J14" s="137"/>
    </row>
    <row r="15" spans="1:10" ht="15.75" thickBot="1" x14ac:dyDescent="0.3">
      <c r="A15" s="188"/>
      <c r="B15" s="358"/>
      <c r="C15" s="257"/>
      <c r="D15" s="75" t="s">
        <v>415</v>
      </c>
      <c r="E15" s="5">
        <f>[1]КФ!E15</f>
        <v>0</v>
      </c>
      <c r="F15" s="5">
        <f>[1]КФ!F15</f>
        <v>0</v>
      </c>
      <c r="G15" s="5">
        <f>[1]КФ!G15</f>
        <v>0</v>
      </c>
      <c r="H15" s="5">
        <f>[1]КФ!H15</f>
        <v>0</v>
      </c>
      <c r="I15" s="115">
        <f>[1]КФ!I15</f>
        <v>0</v>
      </c>
      <c r="J15" s="137"/>
    </row>
    <row r="16" spans="1:10" ht="15.75" customHeight="1" thickBot="1" x14ac:dyDescent="0.3">
      <c r="A16" s="186" t="s">
        <v>319</v>
      </c>
      <c r="B16" s="357" t="s">
        <v>320</v>
      </c>
      <c r="C16" s="357" t="s">
        <v>51</v>
      </c>
      <c r="D16" s="85" t="s">
        <v>414</v>
      </c>
      <c r="E16" s="5">
        <f>[1]КФ!E16</f>
        <v>0</v>
      </c>
      <c r="F16" s="5">
        <f>[1]КФ!F16</f>
        <v>0</v>
      </c>
      <c r="G16" s="5">
        <f>[1]КФ!G16</f>
        <v>0</v>
      </c>
      <c r="H16" s="5">
        <f>[1]КФ!H16</f>
        <v>0</v>
      </c>
      <c r="I16" s="115">
        <f>[1]КФ!I16</f>
        <v>0</v>
      </c>
      <c r="J16" s="137"/>
    </row>
    <row r="17" spans="1:10" ht="15.75" customHeight="1" thickBot="1" x14ac:dyDescent="0.3">
      <c r="A17" s="188"/>
      <c r="B17" s="358"/>
      <c r="C17" s="358"/>
      <c r="D17" s="75" t="s">
        <v>415</v>
      </c>
      <c r="E17" s="5">
        <f>[1]КФ!E17</f>
        <v>0</v>
      </c>
      <c r="F17" s="5">
        <f>[1]КФ!F17</f>
        <v>0</v>
      </c>
      <c r="G17" s="5">
        <f>[1]КФ!G17</f>
        <v>0</v>
      </c>
      <c r="H17" s="5">
        <f>[1]КФ!H17</f>
        <v>0</v>
      </c>
      <c r="I17" s="115">
        <f>[1]КФ!I17</f>
        <v>0</v>
      </c>
      <c r="J17" s="137"/>
    </row>
    <row r="18" spans="1:10" ht="26.25" customHeight="1" thickBot="1" x14ac:dyDescent="0.3">
      <c r="A18" s="186" t="s">
        <v>321</v>
      </c>
      <c r="B18" s="367" t="s">
        <v>322</v>
      </c>
      <c r="C18" s="357" t="s">
        <v>51</v>
      </c>
      <c r="D18" s="85" t="s">
        <v>414</v>
      </c>
      <c r="E18" s="5">
        <f>[1]КФ!E18</f>
        <v>24.5</v>
      </c>
      <c r="F18" s="5">
        <f>[1]КФ!F18</f>
        <v>18</v>
      </c>
      <c r="G18" s="5">
        <v>52</v>
      </c>
      <c r="H18" s="5">
        <v>54</v>
      </c>
      <c r="I18" s="115">
        <v>56</v>
      </c>
      <c r="J18" s="137"/>
    </row>
    <row r="19" spans="1:10" ht="15.75" thickBot="1" x14ac:dyDescent="0.3">
      <c r="A19" s="188"/>
      <c r="B19" s="367"/>
      <c r="C19" s="358"/>
      <c r="D19" s="75" t="s">
        <v>415</v>
      </c>
      <c r="E19" s="5">
        <f>[1]КФ!E19</f>
        <v>0</v>
      </c>
      <c r="F19" s="5">
        <f>[1]КФ!F19</f>
        <v>0</v>
      </c>
      <c r="G19" s="5">
        <f>[1]КФ!G19</f>
        <v>0</v>
      </c>
      <c r="H19" s="5">
        <f>[1]КФ!H19</f>
        <v>0</v>
      </c>
      <c r="I19" s="115">
        <f>[1]КФ!I19</f>
        <v>0</v>
      </c>
      <c r="J19" s="137"/>
    </row>
    <row r="20" spans="1:10" ht="15.75" thickBot="1" x14ac:dyDescent="0.3">
      <c r="A20" s="186" t="s">
        <v>323</v>
      </c>
      <c r="B20" s="357" t="s">
        <v>324</v>
      </c>
      <c r="C20" s="357" t="s">
        <v>51</v>
      </c>
      <c r="D20" s="85" t="s">
        <v>414</v>
      </c>
      <c r="E20" s="5">
        <f>[1]КФ!E20</f>
        <v>0</v>
      </c>
      <c r="F20" s="5">
        <v>1683.9</v>
      </c>
      <c r="G20" s="5">
        <v>1678.7</v>
      </c>
      <c r="H20" s="5">
        <v>1756.1</v>
      </c>
      <c r="I20" s="115">
        <v>1767.7</v>
      </c>
      <c r="J20" s="137"/>
    </row>
    <row r="21" spans="1:10" ht="15.75" customHeight="1" thickBot="1" x14ac:dyDescent="0.3">
      <c r="A21" s="187"/>
      <c r="B21" s="358"/>
      <c r="C21" s="362"/>
      <c r="D21" s="75" t="s">
        <v>415</v>
      </c>
      <c r="E21" s="5">
        <f>[1]КФ!E21</f>
        <v>0</v>
      </c>
      <c r="F21" s="5">
        <f>[1]КФ!F21</f>
        <v>0</v>
      </c>
      <c r="G21" s="5">
        <f>[1]КФ!G21</f>
        <v>0</v>
      </c>
      <c r="H21" s="5">
        <f>[1]КФ!H21</f>
        <v>0</v>
      </c>
      <c r="I21" s="115">
        <f>[1]КФ!I21</f>
        <v>0</v>
      </c>
      <c r="J21" s="137"/>
    </row>
    <row r="22" spans="1:10" ht="26.25" customHeight="1" thickBot="1" x14ac:dyDescent="0.3">
      <c r="A22" s="187" t="s">
        <v>325</v>
      </c>
      <c r="B22" s="357" t="s">
        <v>326</v>
      </c>
      <c r="C22" s="362" t="s">
        <v>51</v>
      </c>
      <c r="D22" s="85" t="s">
        <v>414</v>
      </c>
      <c r="E22" s="5">
        <f>[1]КФ!E22</f>
        <v>580.5</v>
      </c>
      <c r="F22" s="5">
        <f>[1]КФ!F22</f>
        <v>510</v>
      </c>
      <c r="G22" s="5">
        <v>300</v>
      </c>
      <c r="H22" s="5">
        <v>320</v>
      </c>
      <c r="I22" s="115">
        <v>330</v>
      </c>
      <c r="J22" s="137"/>
    </row>
    <row r="23" spans="1:10" ht="15.75" thickBot="1" x14ac:dyDescent="0.3">
      <c r="A23" s="188"/>
      <c r="B23" s="358"/>
      <c r="C23" s="358"/>
      <c r="D23" s="75" t="s">
        <v>415</v>
      </c>
      <c r="E23" s="5">
        <f>[1]КФ!E23</f>
        <v>0</v>
      </c>
      <c r="F23" s="5">
        <f>[1]КФ!F23</f>
        <v>0</v>
      </c>
      <c r="G23" s="5">
        <f>[1]КФ!G23</f>
        <v>0</v>
      </c>
      <c r="H23" s="5">
        <f>[1]КФ!H23</f>
        <v>0</v>
      </c>
      <c r="I23" s="115">
        <f>[1]КФ!I23</f>
        <v>0</v>
      </c>
      <c r="J23" s="137"/>
    </row>
    <row r="24" spans="1:10" ht="26.25" customHeight="1" thickBot="1" x14ac:dyDescent="0.3">
      <c r="A24" s="186" t="s">
        <v>327</v>
      </c>
      <c r="B24" s="357" t="s">
        <v>328</v>
      </c>
      <c r="C24" s="357" t="s">
        <v>51</v>
      </c>
      <c r="D24" s="85" t="s">
        <v>414</v>
      </c>
      <c r="E24" s="5">
        <f>[1]КФ!E24</f>
        <v>6323.3</v>
      </c>
      <c r="F24" s="5">
        <f>[1]КФ!F24</f>
        <v>13776.8</v>
      </c>
      <c r="G24" s="5">
        <v>12700</v>
      </c>
      <c r="H24" s="5">
        <v>13050</v>
      </c>
      <c r="I24" s="115">
        <v>13300</v>
      </c>
      <c r="J24" s="137"/>
    </row>
    <row r="25" spans="1:10" ht="15.75" thickBot="1" x14ac:dyDescent="0.3">
      <c r="A25" s="188"/>
      <c r="B25" s="358"/>
      <c r="C25" s="358"/>
      <c r="D25" s="75" t="s">
        <v>415</v>
      </c>
      <c r="E25" s="5">
        <f>[1]КФ!E25</f>
        <v>0</v>
      </c>
      <c r="F25" s="5">
        <f>[1]КФ!F25</f>
        <v>0</v>
      </c>
      <c r="G25" s="5">
        <f>[1]КФ!G25</f>
        <v>0</v>
      </c>
      <c r="H25" s="5">
        <f>[1]КФ!H25</f>
        <v>0</v>
      </c>
      <c r="I25" s="115">
        <f>[1]КФ!I25</f>
        <v>0</v>
      </c>
      <c r="J25" s="137"/>
    </row>
    <row r="26" spans="1:10" ht="15.75" customHeight="1" thickBot="1" x14ac:dyDescent="0.3">
      <c r="A26" s="186" t="s">
        <v>329</v>
      </c>
      <c r="B26" s="357" t="s">
        <v>330</v>
      </c>
      <c r="C26" s="357" t="s">
        <v>51</v>
      </c>
      <c r="D26" s="85" t="s">
        <v>414</v>
      </c>
      <c r="E26" s="5">
        <f>[1]КФ!E26</f>
        <v>0</v>
      </c>
      <c r="F26" s="5">
        <f>[1]КФ!F26</f>
        <v>0</v>
      </c>
      <c r="G26" s="5">
        <f>[1]КФ!G26</f>
        <v>0</v>
      </c>
      <c r="H26" s="5">
        <f>[1]КФ!H26</f>
        <v>0</v>
      </c>
      <c r="I26" s="115">
        <f>[1]КФ!I26</f>
        <v>0</v>
      </c>
      <c r="J26" s="137"/>
    </row>
    <row r="27" spans="1:10" ht="15.75" customHeight="1" thickBot="1" x14ac:dyDescent="0.3">
      <c r="A27" s="188"/>
      <c r="B27" s="358"/>
      <c r="C27" s="358"/>
      <c r="D27" s="75" t="s">
        <v>415</v>
      </c>
      <c r="E27" s="5">
        <f>[1]КФ!E27</f>
        <v>0</v>
      </c>
      <c r="F27" s="5">
        <f>[1]КФ!F27</f>
        <v>0</v>
      </c>
      <c r="G27" s="5">
        <f>[1]КФ!G27</f>
        <v>0</v>
      </c>
      <c r="H27" s="5">
        <f>[1]КФ!H27</f>
        <v>0</v>
      </c>
      <c r="I27" s="115">
        <f>[1]КФ!I27</f>
        <v>0</v>
      </c>
      <c r="J27" s="137"/>
    </row>
    <row r="28" spans="1:10" ht="27.75" customHeight="1" thickBot="1" x14ac:dyDescent="0.3">
      <c r="A28" s="186" t="s">
        <v>331</v>
      </c>
      <c r="B28" s="357" t="s">
        <v>332</v>
      </c>
      <c r="C28" s="357" t="s">
        <v>51</v>
      </c>
      <c r="D28" s="85" t="s">
        <v>414</v>
      </c>
      <c r="E28" s="5">
        <f>[1]КФ!E28</f>
        <v>1028.3</v>
      </c>
      <c r="F28" s="5">
        <f>[1]КФ!F28</f>
        <v>780</v>
      </c>
      <c r="G28" s="5">
        <f>[1]КФ!G28</f>
        <v>770</v>
      </c>
      <c r="H28" s="5">
        <f>[1]КФ!H28</f>
        <v>770</v>
      </c>
      <c r="I28" s="115">
        <f>[1]КФ!I28</f>
        <v>770</v>
      </c>
      <c r="J28" s="137"/>
    </row>
    <row r="29" spans="1:10" ht="15.75" thickBot="1" x14ac:dyDescent="0.3">
      <c r="A29" s="188"/>
      <c r="B29" s="358"/>
      <c r="C29" s="358"/>
      <c r="D29" s="75" t="s">
        <v>415</v>
      </c>
      <c r="E29" s="5">
        <f>[1]КФ!E29</f>
        <v>0</v>
      </c>
      <c r="F29" s="5">
        <f>[1]КФ!F29</f>
        <v>0</v>
      </c>
      <c r="G29" s="5">
        <f>[1]КФ!G29</f>
        <v>0</v>
      </c>
      <c r="H29" s="5">
        <f>[1]КФ!H29</f>
        <v>0</v>
      </c>
      <c r="I29" s="115">
        <f>[1]КФ!I29</f>
        <v>0</v>
      </c>
      <c r="J29" s="137"/>
    </row>
    <row r="30" spans="1:10" ht="15.75" thickBot="1" x14ac:dyDescent="0.3">
      <c r="A30" s="186" t="s">
        <v>333</v>
      </c>
      <c r="B30" s="357" t="s">
        <v>334</v>
      </c>
      <c r="C30" s="357" t="s">
        <v>51</v>
      </c>
      <c r="D30" s="85" t="s">
        <v>414</v>
      </c>
      <c r="E30" s="5">
        <f>[1]КФ!E30</f>
        <v>3.5</v>
      </c>
      <c r="F30" s="5">
        <v>5</v>
      </c>
      <c r="G30" s="5">
        <v>300</v>
      </c>
      <c r="H30" s="5">
        <v>300</v>
      </c>
      <c r="I30" s="115">
        <v>300</v>
      </c>
      <c r="J30" s="137"/>
    </row>
    <row r="31" spans="1:10" ht="15.75" customHeight="1" thickBot="1" x14ac:dyDescent="0.3">
      <c r="A31" s="188"/>
      <c r="B31" s="358"/>
      <c r="C31" s="358"/>
      <c r="D31" s="75" t="s">
        <v>415</v>
      </c>
      <c r="E31" s="5">
        <f>[1]КФ!E31</f>
        <v>0</v>
      </c>
      <c r="F31" s="5">
        <f>[1]КФ!F31</f>
        <v>0</v>
      </c>
      <c r="G31" s="5">
        <v>0</v>
      </c>
      <c r="H31" s="5">
        <f>[1]КФ!H31</f>
        <v>0</v>
      </c>
      <c r="I31" s="115">
        <f>[1]КФ!I31</f>
        <v>0</v>
      </c>
      <c r="J31" s="137"/>
    </row>
    <row r="32" spans="1:10" ht="15.75" customHeight="1" thickBot="1" x14ac:dyDescent="0.3">
      <c r="A32" s="105" t="s">
        <v>335</v>
      </c>
      <c r="B32" s="54" t="s">
        <v>336</v>
      </c>
      <c r="C32" s="357" t="s">
        <v>51</v>
      </c>
      <c r="D32" s="85" t="s">
        <v>414</v>
      </c>
      <c r="E32" s="5">
        <f>[1]КФ!E32</f>
        <v>0</v>
      </c>
      <c r="F32" s="5">
        <f>[1]КФ!F32</f>
        <v>0</v>
      </c>
      <c r="G32" s="5">
        <f>[1]КФ!G32</f>
        <v>0</v>
      </c>
      <c r="H32" s="5">
        <f>[1]КФ!H32</f>
        <v>0</v>
      </c>
      <c r="I32" s="115">
        <f>[1]КФ!I32</f>
        <v>0</v>
      </c>
      <c r="J32" s="137"/>
    </row>
    <row r="33" spans="1:10" ht="15.75" thickBot="1" x14ac:dyDescent="0.3">
      <c r="A33" s="106"/>
      <c r="B33" s="134"/>
      <c r="C33" s="358"/>
      <c r="D33" s="75" t="s">
        <v>415</v>
      </c>
      <c r="E33" s="5">
        <f>[1]КФ!E33</f>
        <v>0</v>
      </c>
      <c r="F33" s="5">
        <f>[1]КФ!F33</f>
        <v>0</v>
      </c>
      <c r="G33" s="5">
        <f>[1]КФ!G33</f>
        <v>0</v>
      </c>
      <c r="H33" s="5">
        <f>[1]КФ!H33</f>
        <v>0</v>
      </c>
      <c r="I33" s="115">
        <f>[1]КФ!I33</f>
        <v>0</v>
      </c>
      <c r="J33" s="137"/>
    </row>
    <row r="34" spans="1:10" ht="15.75" thickBot="1" x14ac:dyDescent="0.3">
      <c r="A34" s="186" t="s">
        <v>337</v>
      </c>
      <c r="B34" s="357" t="s">
        <v>338</v>
      </c>
      <c r="C34" s="357" t="s">
        <v>51</v>
      </c>
      <c r="D34" s="85" t="s">
        <v>414</v>
      </c>
      <c r="E34" s="5">
        <f>[1]КФ!E34</f>
        <v>63.1</v>
      </c>
      <c r="F34" s="5">
        <v>20</v>
      </c>
      <c r="G34" s="5">
        <v>15</v>
      </c>
      <c r="H34" s="5">
        <v>15</v>
      </c>
      <c r="I34" s="115">
        <v>15</v>
      </c>
      <c r="J34" s="137"/>
    </row>
    <row r="35" spans="1:10" ht="15.75" customHeight="1" thickBot="1" x14ac:dyDescent="0.3">
      <c r="A35" s="188"/>
      <c r="B35" s="358"/>
      <c r="C35" s="358"/>
      <c r="D35" s="75" t="s">
        <v>415</v>
      </c>
      <c r="E35" s="5">
        <f>[1]КФ!E35</f>
        <v>0</v>
      </c>
      <c r="F35" s="5">
        <f>[1]КФ!F35</f>
        <v>0</v>
      </c>
      <c r="G35" s="5">
        <f>[1]КФ!G35</f>
        <v>0</v>
      </c>
      <c r="H35" s="5">
        <f>[1]КФ!H35</f>
        <v>0</v>
      </c>
      <c r="I35" s="115">
        <f>[1]КФ!I35</f>
        <v>0</v>
      </c>
      <c r="J35" s="137"/>
    </row>
    <row r="36" spans="1:10" ht="15.75" customHeight="1" thickBot="1" x14ac:dyDescent="0.3">
      <c r="A36" s="186" t="s">
        <v>15</v>
      </c>
      <c r="B36" s="357" t="s">
        <v>339</v>
      </c>
      <c r="C36" s="357" t="s">
        <v>51</v>
      </c>
      <c r="D36" s="85" t="s">
        <v>414</v>
      </c>
      <c r="E36" s="5">
        <f>[1]КФ!E36</f>
        <v>11612.4</v>
      </c>
      <c r="F36" s="5">
        <v>38257.9</v>
      </c>
      <c r="G36" s="5">
        <v>2636.2</v>
      </c>
      <c r="H36" s="5">
        <v>8912.1</v>
      </c>
      <c r="I36" s="115">
        <v>8734.1</v>
      </c>
      <c r="J36" s="137"/>
    </row>
    <row r="37" spans="1:10" ht="15.75" thickBot="1" x14ac:dyDescent="0.3">
      <c r="A37" s="188"/>
      <c r="B37" s="358"/>
      <c r="C37" s="358"/>
      <c r="D37" s="75" t="s">
        <v>415</v>
      </c>
      <c r="E37" s="5">
        <f>[1]КФ!E37</f>
        <v>0</v>
      </c>
      <c r="F37" s="5">
        <f>[1]КФ!F37</f>
        <v>0</v>
      </c>
      <c r="G37" s="5">
        <f>[1]КФ!G37</f>
        <v>0</v>
      </c>
      <c r="H37" s="5">
        <f>[1]КФ!H37</f>
        <v>0</v>
      </c>
      <c r="I37" s="115">
        <f>[1]КФ!I37</f>
        <v>0</v>
      </c>
      <c r="J37" s="137"/>
    </row>
    <row r="38" spans="1:10" ht="15.75" thickBot="1" x14ac:dyDescent="0.3">
      <c r="A38" s="186" t="s">
        <v>129</v>
      </c>
      <c r="B38" s="357" t="s">
        <v>340</v>
      </c>
      <c r="C38" s="357" t="s">
        <v>51</v>
      </c>
      <c r="D38" s="85" t="s">
        <v>414</v>
      </c>
      <c r="E38" s="5">
        <f>[1]КФ!E38</f>
        <v>4780</v>
      </c>
      <c r="F38" s="5">
        <f>[1]КФ!F38</f>
        <v>5096.7</v>
      </c>
      <c r="G38" s="5">
        <v>8554.2000000000007</v>
      </c>
      <c r="H38" s="5">
        <v>8627.4</v>
      </c>
      <c r="I38" s="115">
        <v>8683.1</v>
      </c>
      <c r="J38" s="137"/>
    </row>
    <row r="39" spans="1:10" ht="15.75" customHeight="1" thickBot="1" x14ac:dyDescent="0.3">
      <c r="A39" s="188"/>
      <c r="B39" s="358"/>
      <c r="C39" s="358"/>
      <c r="D39" s="75" t="s">
        <v>415</v>
      </c>
      <c r="E39" s="5">
        <f>[1]КФ!E39</f>
        <v>0</v>
      </c>
      <c r="F39" s="5">
        <f>[1]КФ!F39</f>
        <v>0</v>
      </c>
      <c r="G39" s="5">
        <f>[1]КФ!G39</f>
        <v>0</v>
      </c>
      <c r="H39" s="5">
        <f>[1]КФ!H39</f>
        <v>0</v>
      </c>
      <c r="I39" s="115">
        <f>[1]КФ!I39</f>
        <v>0</v>
      </c>
      <c r="J39" s="137"/>
    </row>
    <row r="40" spans="1:10" ht="15.75" customHeight="1" thickBot="1" x14ac:dyDescent="0.3">
      <c r="A40" s="186" t="s">
        <v>130</v>
      </c>
      <c r="B40" s="357" t="s">
        <v>341</v>
      </c>
      <c r="C40" s="357" t="s">
        <v>51</v>
      </c>
      <c r="D40" s="85" t="s">
        <v>414</v>
      </c>
      <c r="E40" s="5">
        <f>[1]КФ!E40</f>
        <v>5736.3</v>
      </c>
      <c r="F40" s="6">
        <v>29777.5</v>
      </c>
      <c r="G40" s="5">
        <v>17397.400000000001</v>
      </c>
      <c r="H40" s="5">
        <v>0</v>
      </c>
      <c r="I40" s="115">
        <v>0</v>
      </c>
      <c r="J40" s="137"/>
    </row>
    <row r="41" spans="1:10" ht="15.75" thickBot="1" x14ac:dyDescent="0.3">
      <c r="A41" s="188"/>
      <c r="B41" s="358"/>
      <c r="C41" s="358"/>
      <c r="D41" s="75" t="s">
        <v>415</v>
      </c>
      <c r="E41" s="5">
        <f>[1]КФ!E41</f>
        <v>0</v>
      </c>
      <c r="F41" s="5">
        <f>[1]КФ!F41</f>
        <v>0</v>
      </c>
      <c r="G41" s="5">
        <f>[1]КФ!G41</f>
        <v>0</v>
      </c>
      <c r="H41" s="5">
        <f>[1]КФ!H41</f>
        <v>0</v>
      </c>
      <c r="I41" s="115">
        <f>[1]КФ!I41</f>
        <v>0</v>
      </c>
      <c r="J41" s="137"/>
    </row>
    <row r="42" spans="1:10" ht="26.25" customHeight="1" thickBot="1" x14ac:dyDescent="0.3">
      <c r="A42" s="186" t="s">
        <v>131</v>
      </c>
      <c r="B42" s="357" t="s">
        <v>342</v>
      </c>
      <c r="C42" s="357" t="s">
        <v>51</v>
      </c>
      <c r="D42" s="85" t="s">
        <v>414</v>
      </c>
      <c r="E42" s="5">
        <f>[1]КФ!E42</f>
        <v>196.1</v>
      </c>
      <c r="F42" s="5">
        <f>[1]КФ!F42</f>
        <v>234.7</v>
      </c>
      <c r="G42" s="5">
        <f>[1]КФ!G42</f>
        <v>234.7</v>
      </c>
      <c r="H42" s="5">
        <f>[1]КФ!H42</f>
        <v>234.7</v>
      </c>
      <c r="I42" s="115">
        <v>0</v>
      </c>
      <c r="J42" s="137"/>
    </row>
    <row r="43" spans="1:10" ht="15.75" thickBot="1" x14ac:dyDescent="0.3">
      <c r="A43" s="188"/>
      <c r="B43" s="358"/>
      <c r="C43" s="358"/>
      <c r="D43" s="75" t="s">
        <v>415</v>
      </c>
      <c r="E43" s="5">
        <f>[1]КФ!E43</f>
        <v>0</v>
      </c>
      <c r="F43" s="5">
        <f>[1]КФ!F43</f>
        <v>0</v>
      </c>
      <c r="G43" s="5">
        <f>[1]КФ!G43</f>
        <v>0</v>
      </c>
      <c r="H43" s="5">
        <f>[1]КФ!H43</f>
        <v>0</v>
      </c>
      <c r="I43" s="115">
        <f>[1]КФ!I43</f>
        <v>0</v>
      </c>
      <c r="J43" s="137"/>
    </row>
    <row r="44" spans="1:10" ht="15.75" thickBot="1" x14ac:dyDescent="0.3">
      <c r="A44" s="186" t="s">
        <v>343</v>
      </c>
      <c r="B44" s="357" t="s">
        <v>344</v>
      </c>
      <c r="C44" s="357" t="s">
        <v>51</v>
      </c>
      <c r="D44" s="85" t="s">
        <v>414</v>
      </c>
      <c r="E44" s="5">
        <f>[1]КФ!E44</f>
        <v>940.7</v>
      </c>
      <c r="F44" s="5">
        <v>3149</v>
      </c>
      <c r="G44" s="5">
        <v>50</v>
      </c>
      <c r="H44" s="5">
        <v>50</v>
      </c>
      <c r="I44" s="115">
        <v>50</v>
      </c>
      <c r="J44" s="137"/>
    </row>
    <row r="45" spans="1:10" ht="15.75" customHeight="1" thickBot="1" x14ac:dyDescent="0.3">
      <c r="A45" s="188"/>
      <c r="B45" s="358"/>
      <c r="C45" s="358"/>
      <c r="D45" s="75" t="s">
        <v>415</v>
      </c>
      <c r="E45" s="5">
        <f>[1]КФ!E45</f>
        <v>0</v>
      </c>
      <c r="F45" s="5">
        <f>[1]КФ!F45</f>
        <v>0</v>
      </c>
      <c r="G45" s="5">
        <f>[1]КФ!G45</f>
        <v>0</v>
      </c>
      <c r="H45" s="5">
        <f>[1]КФ!H45</f>
        <v>0</v>
      </c>
      <c r="I45" s="115">
        <f>[1]КФ!I45</f>
        <v>0</v>
      </c>
      <c r="J45" s="137"/>
    </row>
    <row r="46" spans="1:10" ht="26.25" customHeight="1" thickBot="1" x14ac:dyDescent="0.3">
      <c r="A46" s="186">
        <v>2</v>
      </c>
      <c r="B46" s="357" t="s">
        <v>345</v>
      </c>
      <c r="C46" s="174" t="s">
        <v>51</v>
      </c>
      <c r="D46" s="85" t="s">
        <v>414</v>
      </c>
      <c r="E46" s="7">
        <f>[1]КФ!E46</f>
        <v>24995.5</v>
      </c>
      <c r="F46" s="7">
        <v>57215.8</v>
      </c>
      <c r="G46" s="7">
        <v>44432</v>
      </c>
      <c r="H46" s="7">
        <v>27677.200000000001</v>
      </c>
      <c r="I46" s="65">
        <v>27942.799999999999</v>
      </c>
      <c r="J46" s="137"/>
    </row>
    <row r="47" spans="1:10" ht="15.75" thickBot="1" x14ac:dyDescent="0.3">
      <c r="A47" s="188"/>
      <c r="B47" s="358"/>
      <c r="C47" s="175"/>
      <c r="D47" s="75" t="s">
        <v>415</v>
      </c>
      <c r="E47" s="7">
        <f>[1]КФ!E47</f>
        <v>0</v>
      </c>
      <c r="F47" s="7">
        <f>[1]КФ!F47</f>
        <v>0</v>
      </c>
      <c r="G47" s="7">
        <f>[1]КФ!G47</f>
        <v>0</v>
      </c>
      <c r="H47" s="7">
        <f>[1]КФ!H47</f>
        <v>0</v>
      </c>
      <c r="I47" s="65">
        <f>[1]КФ!I47</f>
        <v>0</v>
      </c>
      <c r="J47" s="137"/>
    </row>
    <row r="48" spans="1:10" ht="15.75" customHeight="1" thickBot="1" x14ac:dyDescent="0.3">
      <c r="A48" s="186" t="s">
        <v>261</v>
      </c>
      <c r="B48" s="357" t="s">
        <v>346</v>
      </c>
      <c r="C48" s="174" t="s">
        <v>51</v>
      </c>
      <c r="D48" s="85" t="s">
        <v>414</v>
      </c>
      <c r="E48" s="6">
        <f>[1]КФ!E48</f>
        <v>5755.3</v>
      </c>
      <c r="F48" s="6">
        <v>8906.1</v>
      </c>
      <c r="G48" s="6">
        <v>38236.9</v>
      </c>
      <c r="H48" s="6">
        <v>21110.5</v>
      </c>
      <c r="I48" s="68">
        <v>20982.1</v>
      </c>
      <c r="J48" s="137"/>
    </row>
    <row r="49" spans="1:10" ht="15.75" customHeight="1" thickBot="1" x14ac:dyDescent="0.3">
      <c r="A49" s="188"/>
      <c r="B49" s="358"/>
      <c r="C49" s="175"/>
      <c r="D49" s="75" t="s">
        <v>415</v>
      </c>
      <c r="E49" s="6">
        <f>[1]КФ!E49</f>
        <v>0</v>
      </c>
      <c r="F49" s="6">
        <f>[1]КФ!F49</f>
        <v>0</v>
      </c>
      <c r="G49" s="6">
        <f>[1]КФ!G49</f>
        <v>0</v>
      </c>
      <c r="H49" s="6">
        <f>[1]КФ!H49</f>
        <v>0</v>
      </c>
      <c r="I49" s="68">
        <f>[1]КФ!I49</f>
        <v>0</v>
      </c>
      <c r="J49" s="137"/>
    </row>
    <row r="50" spans="1:10" ht="15.75" customHeight="1" thickBot="1" x14ac:dyDescent="0.3">
      <c r="A50" s="186" t="s">
        <v>263</v>
      </c>
      <c r="B50" s="357" t="s">
        <v>347</v>
      </c>
      <c r="C50" s="357" t="s">
        <v>51</v>
      </c>
      <c r="D50" s="85" t="s">
        <v>414</v>
      </c>
      <c r="E50" s="6">
        <f>[1]КФ!E50</f>
        <v>195.1</v>
      </c>
      <c r="F50" s="6">
        <f>[1]КФ!F50</f>
        <v>233.7</v>
      </c>
      <c r="G50" s="6">
        <f>[1]КФ!G50</f>
        <v>233.7</v>
      </c>
      <c r="H50" s="6">
        <f>[1]КФ!H50</f>
        <v>233.7</v>
      </c>
      <c r="I50" s="68">
        <v>0</v>
      </c>
      <c r="J50" s="137"/>
    </row>
    <row r="51" spans="1:10" ht="15.75" thickBot="1" x14ac:dyDescent="0.3">
      <c r="A51" s="188"/>
      <c r="B51" s="358"/>
      <c r="C51" s="358"/>
      <c r="D51" s="75" t="s">
        <v>415</v>
      </c>
      <c r="E51" s="6">
        <f>[1]КФ!E51</f>
        <v>0</v>
      </c>
      <c r="F51" s="6">
        <f>[1]КФ!F51</f>
        <v>0</v>
      </c>
      <c r="G51" s="6">
        <f>[1]КФ!G51</f>
        <v>0</v>
      </c>
      <c r="H51" s="6">
        <f>[1]КФ!H51</f>
        <v>0</v>
      </c>
      <c r="I51" s="68">
        <f>[1]КФ!I51</f>
        <v>0</v>
      </c>
      <c r="J51" s="137"/>
    </row>
    <row r="52" spans="1:10" ht="15.75" thickBot="1" x14ac:dyDescent="0.3">
      <c r="A52" s="186" t="s">
        <v>265</v>
      </c>
      <c r="B52" s="357" t="s">
        <v>348</v>
      </c>
      <c r="C52" s="357" t="s">
        <v>51</v>
      </c>
      <c r="D52" s="85" t="s">
        <v>414</v>
      </c>
      <c r="E52" s="6">
        <f>[1]КФ!E52</f>
        <v>146.80000000000001</v>
      </c>
      <c r="F52" s="6">
        <f>[1]КФ!F52</f>
        <v>200</v>
      </c>
      <c r="G52" s="6">
        <v>165</v>
      </c>
      <c r="H52" s="6">
        <v>200</v>
      </c>
      <c r="I52" s="68">
        <f>[1]КФ!I52</f>
        <v>200</v>
      </c>
      <c r="J52" s="137"/>
    </row>
    <row r="53" spans="1:10" ht="15.75" customHeight="1" thickBot="1" x14ac:dyDescent="0.3">
      <c r="A53" s="188"/>
      <c r="B53" s="358"/>
      <c r="C53" s="358"/>
      <c r="D53" s="75" t="s">
        <v>415</v>
      </c>
      <c r="E53" s="6">
        <f>[1]КФ!E53</f>
        <v>0</v>
      </c>
      <c r="F53" s="6">
        <f>[1]КФ!F53</f>
        <v>0</v>
      </c>
      <c r="G53" s="6">
        <f>[1]КФ!G53</f>
        <v>0</v>
      </c>
      <c r="H53" s="6">
        <f>[1]КФ!H53</f>
        <v>0</v>
      </c>
      <c r="I53" s="68">
        <f>[1]КФ!I53</f>
        <v>0</v>
      </c>
      <c r="J53" s="137"/>
    </row>
    <row r="54" spans="1:10" ht="15.75" customHeight="1" thickBot="1" x14ac:dyDescent="0.3">
      <c r="A54" s="186" t="s">
        <v>267</v>
      </c>
      <c r="B54" s="357" t="s">
        <v>349</v>
      </c>
      <c r="C54" s="357" t="s">
        <v>51</v>
      </c>
      <c r="D54" s="85" t="s">
        <v>414</v>
      </c>
      <c r="E54" s="6">
        <f>[1]КФ!E54</f>
        <v>4712.3</v>
      </c>
      <c r="F54" s="49">
        <f>[1]КФ!F54</f>
        <v>20168.2</v>
      </c>
      <c r="G54" s="6">
        <v>19322.400000000001</v>
      </c>
      <c r="H54" s="6">
        <v>2006.1</v>
      </c>
      <c r="I54" s="68">
        <v>2017.7</v>
      </c>
      <c r="J54" s="137"/>
    </row>
    <row r="55" spans="1:10" ht="15.75" thickBot="1" x14ac:dyDescent="0.3">
      <c r="A55" s="188"/>
      <c r="B55" s="358"/>
      <c r="C55" s="358"/>
      <c r="D55" s="75" t="s">
        <v>415</v>
      </c>
      <c r="E55" s="6">
        <f>[1]КФ!E55</f>
        <v>0</v>
      </c>
      <c r="F55" s="6">
        <f>[1]КФ!F55</f>
        <v>0</v>
      </c>
      <c r="G55" s="6">
        <f>[1]КФ!G55</f>
        <v>0</v>
      </c>
      <c r="H55" s="6">
        <f>[1]КФ!H55</f>
        <v>0</v>
      </c>
      <c r="I55" s="68">
        <f>[1]КФ!I55</f>
        <v>0</v>
      </c>
      <c r="J55" s="137"/>
    </row>
    <row r="56" spans="1:10" ht="15.75" thickBot="1" x14ac:dyDescent="0.3">
      <c r="A56" s="186" t="s">
        <v>269</v>
      </c>
      <c r="B56" s="357" t="s">
        <v>350</v>
      </c>
      <c r="C56" s="357" t="s">
        <v>51</v>
      </c>
      <c r="D56" s="85" t="s">
        <v>414</v>
      </c>
      <c r="E56" s="6">
        <f>[1]КФ!E56</f>
        <v>5715.1</v>
      </c>
      <c r="F56" s="6">
        <v>21620.3</v>
      </c>
      <c r="G56" s="6">
        <v>7948.1</v>
      </c>
      <c r="H56" s="6">
        <v>7343.5</v>
      </c>
      <c r="I56" s="68">
        <v>6946.5</v>
      </c>
      <c r="J56" s="137"/>
    </row>
    <row r="57" spans="1:10" ht="15.75" customHeight="1" thickBot="1" x14ac:dyDescent="0.3">
      <c r="A57" s="188"/>
      <c r="B57" s="358"/>
      <c r="C57" s="358"/>
      <c r="D57" s="75" t="s">
        <v>415</v>
      </c>
      <c r="E57" s="6">
        <f>[1]КФ!E57</f>
        <v>0</v>
      </c>
      <c r="F57" s="6">
        <f>[1]КФ!F57</f>
        <v>0</v>
      </c>
      <c r="G57" s="6">
        <f>[1]КФ!G57</f>
        <v>0</v>
      </c>
      <c r="H57" s="6">
        <f>[1]КФ!H57</f>
        <v>0</v>
      </c>
      <c r="I57" s="68">
        <f>[1]КФ!I57</f>
        <v>0</v>
      </c>
      <c r="J57" s="137"/>
    </row>
    <row r="58" spans="1:10" ht="15.75" customHeight="1" thickBot="1" x14ac:dyDescent="0.3">
      <c r="A58" s="186" t="s">
        <v>271</v>
      </c>
      <c r="B58" s="357" t="s">
        <v>351</v>
      </c>
      <c r="C58" s="357" t="s">
        <v>51</v>
      </c>
      <c r="D58" s="85" t="s">
        <v>414</v>
      </c>
      <c r="E58" s="6">
        <f>[1]КФ!E58</f>
        <v>0</v>
      </c>
      <c r="F58" s="6">
        <f>[1]КФ!F58</f>
        <v>0</v>
      </c>
      <c r="G58" s="6">
        <f>[1]КФ!G58</f>
        <v>0</v>
      </c>
      <c r="H58" s="6">
        <f>[1]КФ!H58</f>
        <v>0</v>
      </c>
      <c r="I58" s="68">
        <f>[1]КФ!I58</f>
        <v>0</v>
      </c>
      <c r="J58" s="137"/>
    </row>
    <row r="59" spans="1:10" ht="15.75" thickBot="1" x14ac:dyDescent="0.3">
      <c r="A59" s="188"/>
      <c r="B59" s="358"/>
      <c r="C59" s="358"/>
      <c r="D59" s="75" t="s">
        <v>415</v>
      </c>
      <c r="E59" s="6">
        <f>[1]КФ!E59</f>
        <v>0</v>
      </c>
      <c r="F59" s="6">
        <f>[1]КФ!F59</f>
        <v>0</v>
      </c>
      <c r="G59" s="6">
        <f>[1]КФ!G59</f>
        <v>0</v>
      </c>
      <c r="H59" s="6">
        <f>[1]КФ!H59</f>
        <v>0</v>
      </c>
      <c r="I59" s="68">
        <f>[1]КФ!I59</f>
        <v>0</v>
      </c>
      <c r="J59" s="137"/>
    </row>
    <row r="60" spans="1:10" ht="15.75" thickBot="1" x14ac:dyDescent="0.3">
      <c r="A60" s="186" t="s">
        <v>352</v>
      </c>
      <c r="B60" s="357" t="s">
        <v>353</v>
      </c>
      <c r="C60" s="357" t="s">
        <v>51</v>
      </c>
      <c r="D60" s="85" t="s">
        <v>414</v>
      </c>
      <c r="E60" s="6">
        <f>[1]КФ!E60</f>
        <v>8044.9</v>
      </c>
      <c r="F60" s="6">
        <v>5542.5</v>
      </c>
      <c r="G60" s="6">
        <f>[1]КФ!G60</f>
        <v>4668</v>
      </c>
      <c r="H60" s="6">
        <f>[1]КФ!H60</f>
        <v>4880</v>
      </c>
      <c r="I60" s="68">
        <f>[1]КФ!I60</f>
        <v>4880</v>
      </c>
      <c r="J60" s="137"/>
    </row>
    <row r="61" spans="1:10" ht="15.75" customHeight="1" thickBot="1" x14ac:dyDescent="0.3">
      <c r="A61" s="188"/>
      <c r="B61" s="358"/>
      <c r="C61" s="358"/>
      <c r="D61" s="75" t="s">
        <v>415</v>
      </c>
      <c r="E61" s="6">
        <f>[1]КФ!E61</f>
        <v>0</v>
      </c>
      <c r="F61" s="6">
        <f>[1]КФ!F61</f>
        <v>0</v>
      </c>
      <c r="G61" s="6">
        <f>[1]КФ!G61</f>
        <v>0</v>
      </c>
      <c r="H61" s="6">
        <f>[1]КФ!H61</f>
        <v>0</v>
      </c>
      <c r="I61" s="68">
        <f>[1]КФ!I61</f>
        <v>0</v>
      </c>
      <c r="J61" s="137"/>
    </row>
    <row r="62" spans="1:10" ht="15.75" customHeight="1" thickBot="1" x14ac:dyDescent="0.3">
      <c r="A62" s="186" t="s">
        <v>354</v>
      </c>
      <c r="B62" s="357" t="s">
        <v>355</v>
      </c>
      <c r="C62" s="357" t="s">
        <v>51</v>
      </c>
      <c r="D62" s="85" t="s">
        <v>414</v>
      </c>
      <c r="E62" s="6">
        <f>[1]КФ!E62</f>
        <v>426</v>
      </c>
      <c r="F62" s="6">
        <v>395</v>
      </c>
      <c r="G62" s="6">
        <v>395</v>
      </c>
      <c r="H62" s="6">
        <v>420</v>
      </c>
      <c r="I62" s="68">
        <f>[1]КФ!I62</f>
        <v>445</v>
      </c>
      <c r="J62" s="137"/>
    </row>
    <row r="63" spans="1:10" ht="15.75" thickBot="1" x14ac:dyDescent="0.3">
      <c r="A63" s="188"/>
      <c r="B63" s="358"/>
      <c r="C63" s="358"/>
      <c r="D63" s="75" t="s">
        <v>415</v>
      </c>
      <c r="E63" s="6">
        <f>[1]КФ!E63</f>
        <v>0</v>
      </c>
      <c r="F63" s="6">
        <f>[1]КФ!F63</f>
        <v>0</v>
      </c>
      <c r="G63" s="6">
        <f>[1]КФ!G63</f>
        <v>0</v>
      </c>
      <c r="H63" s="6">
        <f>[1]КФ!H63</f>
        <v>0</v>
      </c>
      <c r="I63" s="68">
        <f>[1]КФ!I63</f>
        <v>0</v>
      </c>
      <c r="J63" s="137"/>
    </row>
    <row r="64" spans="1:10" ht="15.75" thickBot="1" x14ac:dyDescent="0.3">
      <c r="A64" s="186" t="s">
        <v>356</v>
      </c>
      <c r="B64" s="357" t="s">
        <v>357</v>
      </c>
      <c r="C64" s="357" t="s">
        <v>51</v>
      </c>
      <c r="D64" s="85" t="s">
        <v>414</v>
      </c>
      <c r="E64" s="6">
        <f>[1]КФ!E64</f>
        <v>0</v>
      </c>
      <c r="F64" s="6">
        <f>[1]КФ!F64</f>
        <v>150</v>
      </c>
      <c r="G64" s="6">
        <f>[1]КФ!G64</f>
        <v>0</v>
      </c>
      <c r="H64" s="6">
        <f>[1]КФ!H64</f>
        <v>0</v>
      </c>
      <c r="I64" s="68">
        <f>[1]КФ!I64</f>
        <v>0</v>
      </c>
      <c r="J64" s="137"/>
    </row>
    <row r="65" spans="1:10" ht="15.75" customHeight="1" thickBot="1" x14ac:dyDescent="0.3">
      <c r="A65" s="188"/>
      <c r="B65" s="358"/>
      <c r="C65" s="358"/>
      <c r="D65" s="75" t="s">
        <v>415</v>
      </c>
      <c r="E65" s="6">
        <f>[1]КФ!E65</f>
        <v>0</v>
      </c>
      <c r="F65" s="6">
        <f>[1]КФ!F65</f>
        <v>0</v>
      </c>
      <c r="G65" s="6">
        <f>[1]КФ!G65</f>
        <v>0</v>
      </c>
      <c r="H65" s="6">
        <f>[1]КФ!H65</f>
        <v>0</v>
      </c>
      <c r="I65" s="68">
        <f>[1]КФ!I65</f>
        <v>0</v>
      </c>
      <c r="J65" s="137"/>
    </row>
    <row r="66" spans="1:10" ht="26.25" customHeight="1" thickBot="1" x14ac:dyDescent="0.3">
      <c r="A66" s="186" t="s">
        <v>358</v>
      </c>
      <c r="B66" s="357" t="s">
        <v>359</v>
      </c>
      <c r="C66" s="357" t="s">
        <v>51</v>
      </c>
      <c r="D66" s="85" t="s">
        <v>414</v>
      </c>
      <c r="E66" s="6">
        <f>[1]КФ!E66</f>
        <v>0</v>
      </c>
      <c r="F66" s="6">
        <f>[1]КФ!F66</f>
        <v>0</v>
      </c>
      <c r="G66" s="6">
        <f>[1]КФ!G66</f>
        <v>0</v>
      </c>
      <c r="H66" s="6">
        <f>[1]КФ!H66</f>
        <v>0</v>
      </c>
      <c r="I66" s="68">
        <f>[1]КФ!I66</f>
        <v>0</v>
      </c>
      <c r="J66" s="137"/>
    </row>
    <row r="67" spans="1:10" ht="15.75" thickBot="1" x14ac:dyDescent="0.3">
      <c r="A67" s="188"/>
      <c r="B67" s="358"/>
      <c r="C67" s="358"/>
      <c r="D67" s="75" t="s">
        <v>415</v>
      </c>
      <c r="E67" s="6">
        <f>[1]КФ!E67</f>
        <v>0</v>
      </c>
      <c r="F67" s="6">
        <f>[1]КФ!F67</f>
        <v>0</v>
      </c>
      <c r="G67" s="6">
        <f>[1]КФ!G67</f>
        <v>0</v>
      </c>
      <c r="H67" s="6">
        <f>[1]КФ!H67</f>
        <v>0</v>
      </c>
      <c r="I67" s="68">
        <f>[1]КФ!I67</f>
        <v>0</v>
      </c>
      <c r="J67" s="137"/>
    </row>
    <row r="68" spans="1:10" ht="15.75" customHeight="1" thickBot="1" x14ac:dyDescent="0.3">
      <c r="A68" s="186">
        <v>3</v>
      </c>
      <c r="B68" s="357" t="s">
        <v>360</v>
      </c>
      <c r="C68" s="174" t="s">
        <v>51</v>
      </c>
      <c r="D68" s="85" t="s">
        <v>414</v>
      </c>
      <c r="E68" s="7">
        <f>[1]КФ!E68</f>
        <v>-1599.0999999999985</v>
      </c>
      <c r="F68" s="7">
        <v>-460</v>
      </c>
      <c r="G68" s="7">
        <v>0</v>
      </c>
      <c r="H68" s="7">
        <v>0</v>
      </c>
      <c r="I68" s="65">
        <v>0</v>
      </c>
      <c r="J68" s="137"/>
    </row>
    <row r="69" spans="1:10" ht="15.75" customHeight="1" thickBot="1" x14ac:dyDescent="0.3">
      <c r="A69" s="188"/>
      <c r="B69" s="358"/>
      <c r="C69" s="175"/>
      <c r="D69" s="75" t="s">
        <v>415</v>
      </c>
      <c r="E69" s="7">
        <f>[1]КФ!E69</f>
        <v>0</v>
      </c>
      <c r="F69" s="7">
        <f>[1]КФ!F69</f>
        <v>0</v>
      </c>
      <c r="G69" s="7">
        <f>[1]КФ!G69</f>
        <v>0</v>
      </c>
      <c r="H69" s="7">
        <f>[1]КФ!H69</f>
        <v>0</v>
      </c>
      <c r="I69" s="65">
        <f>[1]КФ!I69</f>
        <v>0</v>
      </c>
      <c r="J69" s="137"/>
    </row>
    <row r="70" spans="1:10" ht="45" customHeight="1" thickBot="1" x14ac:dyDescent="0.3">
      <c r="A70" s="186" t="s">
        <v>35</v>
      </c>
      <c r="B70" s="357" t="s">
        <v>361</v>
      </c>
      <c r="C70" s="357" t="s">
        <v>51</v>
      </c>
      <c r="D70" s="85" t="s">
        <v>414</v>
      </c>
      <c r="E70" s="7">
        <f>[1]КФ!E70</f>
        <v>0</v>
      </c>
      <c r="F70" s="7">
        <f>[1]КФ!F70</f>
        <v>0</v>
      </c>
      <c r="G70" s="7">
        <f>[1]КФ!G70</f>
        <v>0</v>
      </c>
      <c r="H70" s="7">
        <f>[1]КФ!H70</f>
        <v>0</v>
      </c>
      <c r="I70" s="65">
        <f>[1]КФ!I70</f>
        <v>0</v>
      </c>
      <c r="J70" s="376" t="s">
        <v>444</v>
      </c>
    </row>
    <row r="71" spans="1:10" ht="30" customHeight="1" thickBot="1" x14ac:dyDescent="0.3">
      <c r="A71" s="188"/>
      <c r="B71" s="358"/>
      <c r="C71" s="358"/>
      <c r="D71" s="75" t="s">
        <v>415</v>
      </c>
      <c r="E71" s="5">
        <f>[1]КФ!E71</f>
        <v>0</v>
      </c>
      <c r="F71" s="5">
        <f>[1]КФ!F71</f>
        <v>0</v>
      </c>
      <c r="G71" s="5">
        <f>[1]КФ!G71</f>
        <v>0</v>
      </c>
      <c r="H71" s="5">
        <f>[1]КФ!H71</f>
        <v>0</v>
      </c>
      <c r="I71" s="115">
        <f>[1]КФ!I71</f>
        <v>0</v>
      </c>
      <c r="J71" s="374"/>
    </row>
  </sheetData>
  <mergeCells count="108">
    <mergeCell ref="J70:J71"/>
    <mergeCell ref="B34:B35"/>
    <mergeCell ref="C34:C35"/>
    <mergeCell ref="B36:B37"/>
    <mergeCell ref="C36:C37"/>
    <mergeCell ref="B40:B41"/>
    <mergeCell ref="C40:C41"/>
    <mergeCell ref="B28:B29"/>
    <mergeCell ref="C28:C29"/>
    <mergeCell ref="B30:B31"/>
    <mergeCell ref="C30:C31"/>
    <mergeCell ref="C32:C33"/>
    <mergeCell ref="C58:C59"/>
    <mergeCell ref="B56:B57"/>
    <mergeCell ref="C56:C57"/>
    <mergeCell ref="B64:B65"/>
    <mergeCell ref="C64:C65"/>
    <mergeCell ref="B48:B49"/>
    <mergeCell ref="B52:B53"/>
    <mergeCell ref="C52:C53"/>
    <mergeCell ref="B44:B45"/>
    <mergeCell ref="C44:C45"/>
    <mergeCell ref="A52:A53"/>
    <mergeCell ref="A50:A51"/>
    <mergeCell ref="B50:B51"/>
    <mergeCell ref="C50:C51"/>
    <mergeCell ref="A48:A49"/>
    <mergeCell ref="J2:J3"/>
    <mergeCell ref="J6:J7"/>
    <mergeCell ref="J8:J9"/>
    <mergeCell ref="B18:B19"/>
    <mergeCell ref="C18:C19"/>
    <mergeCell ref="B4:I4"/>
    <mergeCell ref="A12:A13"/>
    <mergeCell ref="C12:C13"/>
    <mergeCell ref="A14:A15"/>
    <mergeCell ref="B14:B15"/>
    <mergeCell ref="C14:C15"/>
    <mergeCell ref="B12:B13"/>
    <mergeCell ref="A10:A11"/>
    <mergeCell ref="B10:B11"/>
    <mergeCell ref="C10:C11"/>
    <mergeCell ref="C48:C49"/>
    <mergeCell ref="A46:A47"/>
    <mergeCell ref="B46:B47"/>
    <mergeCell ref="C46:C47"/>
    <mergeCell ref="A70:A71"/>
    <mergeCell ref="B70:B71"/>
    <mergeCell ref="C70:C71"/>
    <mergeCell ref="A66:A67"/>
    <mergeCell ref="B66:B67"/>
    <mergeCell ref="C66:C67"/>
    <mergeCell ref="A56:A57"/>
    <mergeCell ref="A54:A55"/>
    <mergeCell ref="B54:B55"/>
    <mergeCell ref="C54:C55"/>
    <mergeCell ref="A64:A65"/>
    <mergeCell ref="A62:A63"/>
    <mergeCell ref="B62:B63"/>
    <mergeCell ref="C62:C63"/>
    <mergeCell ref="B60:B61"/>
    <mergeCell ref="C60:C61"/>
    <mergeCell ref="A60:A61"/>
    <mergeCell ref="A68:A69"/>
    <mergeCell ref="B68:B69"/>
    <mergeCell ref="C68:C69"/>
    <mergeCell ref="A58:A59"/>
    <mergeCell ref="B58:B59"/>
    <mergeCell ref="A44:A45"/>
    <mergeCell ref="A42:A43"/>
    <mergeCell ref="B42:B43"/>
    <mergeCell ref="C42:C43"/>
    <mergeCell ref="A1:I1"/>
    <mergeCell ref="A2:A3"/>
    <mergeCell ref="B2:B3"/>
    <mergeCell ref="C2:C3"/>
    <mergeCell ref="G2:I2"/>
    <mergeCell ref="D2:D3"/>
    <mergeCell ref="A30:A31"/>
    <mergeCell ref="A28:A29"/>
    <mergeCell ref="A26:A27"/>
    <mergeCell ref="B26:B27"/>
    <mergeCell ref="C26:C27"/>
    <mergeCell ref="A24:A25"/>
    <mergeCell ref="B24:B25"/>
    <mergeCell ref="C24:C25"/>
    <mergeCell ref="A20:A21"/>
    <mergeCell ref="B20:B21"/>
    <mergeCell ref="C20:C21"/>
    <mergeCell ref="A22:A23"/>
    <mergeCell ref="A6:A7"/>
    <mergeCell ref="B6:B7"/>
    <mergeCell ref="A40:A41"/>
    <mergeCell ref="A38:A39"/>
    <mergeCell ref="B38:B39"/>
    <mergeCell ref="C38:C39"/>
    <mergeCell ref="A36:A37"/>
    <mergeCell ref="A34:A35"/>
    <mergeCell ref="C6:C7"/>
    <mergeCell ref="A8:A9"/>
    <mergeCell ref="B8:B9"/>
    <mergeCell ref="C8:C9"/>
    <mergeCell ref="B22:B23"/>
    <mergeCell ref="C22:C23"/>
    <mergeCell ref="A16:A17"/>
    <mergeCell ref="B16:B17"/>
    <mergeCell ref="C16:C17"/>
    <mergeCell ref="A18:A19"/>
  </mergeCells>
  <pageMargins left="0.32" right="0.3" top="0.48" bottom="0.44"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J4" sqref="J4:J9"/>
    </sheetView>
  </sheetViews>
  <sheetFormatPr defaultRowHeight="15" x14ac:dyDescent="0.25"/>
  <cols>
    <col min="1" max="1" width="6.140625" customWidth="1"/>
    <col min="2" max="2" width="27.85546875" customWidth="1"/>
    <col min="3" max="3" width="8.85546875" customWidth="1"/>
    <col min="4" max="4" width="17.140625" customWidth="1"/>
    <col min="10" max="10" width="64.28515625" customWidth="1"/>
  </cols>
  <sheetData>
    <row r="1" spans="1:10" ht="15.75" thickBot="1" x14ac:dyDescent="0.3">
      <c r="A1" s="159" t="s">
        <v>1</v>
      </c>
      <c r="B1" s="159" t="s">
        <v>2</v>
      </c>
      <c r="C1" s="159" t="s">
        <v>3</v>
      </c>
      <c r="D1" s="397" t="s">
        <v>413</v>
      </c>
      <c r="E1" s="1" t="s">
        <v>4</v>
      </c>
      <c r="F1" s="1" t="s">
        <v>5</v>
      </c>
      <c r="G1" s="161" t="s">
        <v>6</v>
      </c>
      <c r="H1" s="162"/>
      <c r="I1" s="162"/>
      <c r="J1" s="168" t="s">
        <v>416</v>
      </c>
    </row>
    <row r="2" spans="1:10" ht="15.75" thickBot="1" x14ac:dyDescent="0.3">
      <c r="A2" s="160"/>
      <c r="B2" s="160"/>
      <c r="C2" s="160"/>
      <c r="D2" s="180"/>
      <c r="E2" s="2">
        <v>2016</v>
      </c>
      <c r="F2" s="3">
        <v>2017</v>
      </c>
      <c r="G2" s="2">
        <v>2018</v>
      </c>
      <c r="H2" s="2">
        <v>2019</v>
      </c>
      <c r="I2" s="121">
        <v>2020</v>
      </c>
      <c r="J2" s="180"/>
    </row>
    <row r="3" spans="1:10" ht="15.75" thickBot="1" x14ac:dyDescent="0.3">
      <c r="A3" s="12" t="s">
        <v>292</v>
      </c>
      <c r="B3" s="161" t="s">
        <v>293</v>
      </c>
      <c r="C3" s="178"/>
      <c r="D3" s="178"/>
      <c r="E3" s="178"/>
      <c r="F3" s="178"/>
      <c r="G3" s="178"/>
      <c r="H3" s="178"/>
      <c r="I3" s="178"/>
    </row>
    <row r="4" spans="1:10" ht="50.1" customHeight="1" thickBot="1" x14ac:dyDescent="0.3">
      <c r="A4" s="386">
        <v>1</v>
      </c>
      <c r="B4" s="380" t="s">
        <v>294</v>
      </c>
      <c r="C4" s="389" t="s">
        <v>60</v>
      </c>
      <c r="D4" s="122" t="s">
        <v>414</v>
      </c>
      <c r="E4" s="391"/>
      <c r="F4" s="393">
        <f>E4*F7*F9/10000</f>
        <v>0</v>
      </c>
      <c r="G4" s="393">
        <f>F4*G7*G9/10000</f>
        <v>0</v>
      </c>
      <c r="H4" s="393">
        <f>G4*H7*H9/10000</f>
        <v>0</v>
      </c>
      <c r="I4" s="395">
        <f>H4*I7*I9/10000</f>
        <v>0</v>
      </c>
      <c r="J4" s="398" t="s">
        <v>446</v>
      </c>
    </row>
    <row r="5" spans="1:10" ht="49.5" customHeight="1" thickBot="1" x14ac:dyDescent="0.3">
      <c r="A5" s="387"/>
      <c r="B5" s="381"/>
      <c r="C5" s="390"/>
      <c r="D5" s="122" t="s">
        <v>415</v>
      </c>
      <c r="E5" s="392"/>
      <c r="F5" s="394"/>
      <c r="G5" s="394"/>
      <c r="H5" s="394"/>
      <c r="I5" s="396"/>
      <c r="J5" s="398"/>
    </row>
    <row r="6" spans="1:10" ht="50.1" customHeight="1" thickBot="1" x14ac:dyDescent="0.3">
      <c r="A6" s="387"/>
      <c r="B6" s="380" t="s">
        <v>64</v>
      </c>
      <c r="C6" s="380" t="s">
        <v>56</v>
      </c>
      <c r="D6" s="122" t="s">
        <v>414</v>
      </c>
      <c r="E6" s="153"/>
      <c r="F6" s="48"/>
      <c r="G6" s="48"/>
      <c r="H6" s="48"/>
      <c r="I6" s="79"/>
      <c r="J6" s="398"/>
    </row>
    <row r="7" spans="1:10" ht="50.1" customHeight="1" thickBot="1" x14ac:dyDescent="0.3">
      <c r="A7" s="387"/>
      <c r="B7" s="381"/>
      <c r="C7" s="381"/>
      <c r="D7" s="122" t="s">
        <v>415</v>
      </c>
      <c r="E7" s="153"/>
      <c r="F7" s="153"/>
      <c r="G7" s="153"/>
      <c r="H7" s="153"/>
      <c r="I7" s="155"/>
      <c r="J7" s="398"/>
    </row>
    <row r="8" spans="1:10" ht="50.1" customHeight="1" thickBot="1" x14ac:dyDescent="0.3">
      <c r="A8" s="387"/>
      <c r="B8" s="380" t="s">
        <v>62</v>
      </c>
      <c r="C8" s="380" t="s">
        <v>58</v>
      </c>
      <c r="D8" s="122" t="s">
        <v>414</v>
      </c>
      <c r="E8" s="153"/>
      <c r="F8" s="153"/>
      <c r="G8" s="153"/>
      <c r="H8" s="153"/>
      <c r="I8" s="155"/>
      <c r="J8" s="398"/>
    </row>
    <row r="9" spans="1:10" ht="50.1" customHeight="1" thickBot="1" x14ac:dyDescent="0.3">
      <c r="A9" s="388"/>
      <c r="B9" s="381"/>
      <c r="C9" s="381"/>
      <c r="D9" s="122" t="s">
        <v>415</v>
      </c>
      <c r="E9" s="153"/>
      <c r="F9" s="153"/>
      <c r="G9" s="153"/>
      <c r="H9" s="153"/>
      <c r="I9" s="155"/>
      <c r="J9" s="177"/>
    </row>
    <row r="10" spans="1:10" ht="83.25" customHeight="1" thickBot="1" x14ac:dyDescent="0.3">
      <c r="A10" s="186">
        <v>2</v>
      </c>
      <c r="B10" s="357" t="s">
        <v>295</v>
      </c>
      <c r="C10" s="357" t="s">
        <v>296</v>
      </c>
      <c r="D10" s="122" t="s">
        <v>414</v>
      </c>
      <c r="E10" s="153"/>
      <c r="F10" s="153"/>
      <c r="G10" s="153"/>
      <c r="H10" s="153"/>
      <c r="I10" s="155"/>
      <c r="J10" s="377" t="s">
        <v>455</v>
      </c>
    </row>
    <row r="11" spans="1:10" ht="50.1" customHeight="1" thickBot="1" x14ac:dyDescent="0.3">
      <c r="A11" s="187"/>
      <c r="B11" s="362"/>
      <c r="C11" s="362"/>
      <c r="D11" s="207" t="s">
        <v>415</v>
      </c>
      <c r="E11" s="382"/>
      <c r="F11" s="382"/>
      <c r="G11" s="382"/>
      <c r="H11" s="382"/>
      <c r="I11" s="378"/>
      <c r="J11" s="377"/>
    </row>
    <row r="12" spans="1:10" ht="25.5" customHeight="1" thickBot="1" x14ac:dyDescent="0.3">
      <c r="A12" s="188"/>
      <c r="B12" s="358"/>
      <c r="C12" s="358"/>
      <c r="D12" s="208"/>
      <c r="E12" s="383"/>
      <c r="F12" s="383"/>
      <c r="G12" s="383"/>
      <c r="H12" s="383"/>
      <c r="I12" s="379"/>
      <c r="J12" s="377"/>
    </row>
    <row r="13" spans="1:10" ht="50.1" customHeight="1" thickBot="1" x14ac:dyDescent="0.3">
      <c r="A13" s="186" t="s">
        <v>261</v>
      </c>
      <c r="B13" s="384" t="s">
        <v>297</v>
      </c>
      <c r="C13" s="357" t="s">
        <v>296</v>
      </c>
      <c r="D13" s="122" t="s">
        <v>414</v>
      </c>
      <c r="E13" s="50"/>
      <c r="F13" s="50"/>
      <c r="G13" s="50"/>
      <c r="H13" s="50"/>
      <c r="I13" s="156"/>
      <c r="J13" s="377"/>
    </row>
    <row r="14" spans="1:10" ht="50.1" customHeight="1" thickBot="1" x14ac:dyDescent="0.3">
      <c r="A14" s="187"/>
      <c r="B14" s="385"/>
      <c r="C14" s="358"/>
      <c r="D14" s="122" t="s">
        <v>415</v>
      </c>
      <c r="E14" s="50"/>
      <c r="F14" s="50"/>
      <c r="G14" s="50"/>
      <c r="H14" s="50"/>
      <c r="I14" s="156"/>
      <c r="J14" s="377"/>
    </row>
    <row r="15" spans="1:10" ht="50.1" customHeight="1" thickBot="1" x14ac:dyDescent="0.3">
      <c r="A15" s="187"/>
      <c r="B15" s="384" t="s">
        <v>298</v>
      </c>
      <c r="C15" s="357" t="s">
        <v>296</v>
      </c>
      <c r="D15" s="122" t="s">
        <v>414</v>
      </c>
      <c r="E15" s="50"/>
      <c r="F15" s="50"/>
      <c r="G15" s="50"/>
      <c r="H15" s="50"/>
      <c r="I15" s="156"/>
      <c r="J15" s="377"/>
    </row>
    <row r="16" spans="1:10" ht="50.1" customHeight="1" thickBot="1" x14ac:dyDescent="0.3">
      <c r="A16" s="187"/>
      <c r="B16" s="385"/>
      <c r="C16" s="358"/>
      <c r="D16" s="122" t="s">
        <v>415</v>
      </c>
      <c r="E16" s="50"/>
      <c r="F16" s="50"/>
      <c r="G16" s="50"/>
      <c r="H16" s="50"/>
      <c r="I16" s="156"/>
      <c r="J16" s="377"/>
    </row>
    <row r="17" spans="1:10" ht="50.1" customHeight="1" thickBot="1" x14ac:dyDescent="0.3">
      <c r="A17" s="187"/>
      <c r="B17" s="384" t="s">
        <v>299</v>
      </c>
      <c r="C17" s="357" t="s">
        <v>296</v>
      </c>
      <c r="D17" s="122" t="s">
        <v>414</v>
      </c>
      <c r="E17" s="50"/>
      <c r="F17" s="50"/>
      <c r="G17" s="50"/>
      <c r="H17" s="50"/>
      <c r="I17" s="156"/>
      <c r="J17" s="377"/>
    </row>
    <row r="18" spans="1:10" ht="50.1" customHeight="1" thickBot="1" x14ac:dyDescent="0.3">
      <c r="A18" s="188"/>
      <c r="B18" s="385"/>
      <c r="C18" s="358"/>
      <c r="D18" s="122" t="s">
        <v>415</v>
      </c>
      <c r="E18" s="50"/>
      <c r="F18" s="50"/>
      <c r="G18" s="50"/>
      <c r="H18" s="50"/>
      <c r="I18" s="156"/>
      <c r="J18" s="177"/>
    </row>
    <row r="19" spans="1:10" ht="57.75" customHeight="1" thickBot="1" x14ac:dyDescent="0.3">
      <c r="A19" s="186" t="s">
        <v>263</v>
      </c>
      <c r="B19" s="174" t="s">
        <v>300</v>
      </c>
      <c r="C19" s="357" t="s">
        <v>296</v>
      </c>
      <c r="D19" s="122" t="s">
        <v>414</v>
      </c>
      <c r="E19" s="50"/>
      <c r="F19" s="50"/>
      <c r="G19" s="50"/>
      <c r="H19" s="50"/>
      <c r="I19" s="156"/>
      <c r="J19" s="183" t="s">
        <v>447</v>
      </c>
    </row>
    <row r="20" spans="1:10" ht="50.1" customHeight="1" thickBot="1" x14ac:dyDescent="0.3">
      <c r="A20" s="188"/>
      <c r="B20" s="175"/>
      <c r="C20" s="358"/>
      <c r="D20" s="122" t="s">
        <v>415</v>
      </c>
      <c r="E20" s="51"/>
      <c r="F20" s="51"/>
      <c r="G20" s="51"/>
      <c r="H20" s="51"/>
      <c r="I20" s="51"/>
      <c r="J20" s="189"/>
    </row>
    <row r="21" spans="1:10" ht="116.25" customHeight="1" thickBot="1" x14ac:dyDescent="0.3">
      <c r="A21" s="186">
        <v>3</v>
      </c>
      <c r="B21" s="357" t="s">
        <v>301</v>
      </c>
      <c r="C21" s="357" t="s">
        <v>302</v>
      </c>
      <c r="D21" s="122" t="s">
        <v>414</v>
      </c>
      <c r="E21" s="51"/>
      <c r="F21" s="51"/>
      <c r="G21" s="51"/>
      <c r="H21" s="51"/>
      <c r="I21" s="51"/>
      <c r="J21" s="377" t="s">
        <v>448</v>
      </c>
    </row>
    <row r="22" spans="1:10" ht="90.75" customHeight="1" thickBot="1" x14ac:dyDescent="0.3">
      <c r="A22" s="188"/>
      <c r="B22" s="358"/>
      <c r="C22" s="358"/>
      <c r="D22" s="122" t="s">
        <v>415</v>
      </c>
      <c r="E22" s="51"/>
      <c r="F22" s="51"/>
      <c r="G22" s="51"/>
      <c r="H22" s="51"/>
      <c r="I22" s="51"/>
      <c r="J22" s="177"/>
    </row>
  </sheetData>
  <mergeCells count="45">
    <mergeCell ref="J1:J2"/>
    <mergeCell ref="J10:J18"/>
    <mergeCell ref="C6:C7"/>
    <mergeCell ref="G1:I1"/>
    <mergeCell ref="D1:D2"/>
    <mergeCell ref="J4:J9"/>
    <mergeCell ref="H11:H12"/>
    <mergeCell ref="A1:A2"/>
    <mergeCell ref="B1:B2"/>
    <mergeCell ref="C1:C2"/>
    <mergeCell ref="B3:I3"/>
    <mergeCell ref="A4:A9"/>
    <mergeCell ref="B4:B5"/>
    <mergeCell ref="C4:C5"/>
    <mergeCell ref="E4:E5"/>
    <mergeCell ref="F4:F5"/>
    <mergeCell ref="G4:G5"/>
    <mergeCell ref="H4:H5"/>
    <mergeCell ref="I4:I5"/>
    <mergeCell ref="A13:A18"/>
    <mergeCell ref="A21:A22"/>
    <mergeCell ref="B21:B22"/>
    <mergeCell ref="A10:A12"/>
    <mergeCell ref="B10:B12"/>
    <mergeCell ref="B13:B14"/>
    <mergeCell ref="B15:B16"/>
    <mergeCell ref="B17:B18"/>
    <mergeCell ref="A19:A20"/>
    <mergeCell ref="B19:B20"/>
    <mergeCell ref="J21:J22"/>
    <mergeCell ref="J19:J20"/>
    <mergeCell ref="I11:I12"/>
    <mergeCell ref="B6:B7"/>
    <mergeCell ref="B8:B9"/>
    <mergeCell ref="C8:C9"/>
    <mergeCell ref="C13:C14"/>
    <mergeCell ref="C15:C16"/>
    <mergeCell ref="C10:C12"/>
    <mergeCell ref="C17:C18"/>
    <mergeCell ref="C19:C20"/>
    <mergeCell ref="C21:C22"/>
    <mergeCell ref="D11:D12"/>
    <mergeCell ref="E11:E12"/>
    <mergeCell ref="F11:F12"/>
    <mergeCell ref="G11:G12"/>
  </mergeCells>
  <pageMargins left="0.70866141732283472" right="0.70866141732283472" top="0.27" bottom="0.61" header="0.2" footer="0.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115" zoomScaleNormal="115" workbookViewId="0">
      <selection activeCell="G42" sqref="G42:G43"/>
    </sheetView>
  </sheetViews>
  <sheetFormatPr defaultRowHeight="15" x14ac:dyDescent="0.25"/>
  <cols>
    <col min="1" max="1" width="6.140625" customWidth="1"/>
    <col min="2" max="2" width="24.7109375" customWidth="1"/>
    <col min="3" max="3" width="22.140625" customWidth="1"/>
    <col min="4" max="4" width="18" customWidth="1"/>
    <col min="10" max="10" width="45.5703125" customWidth="1"/>
  </cols>
  <sheetData>
    <row r="1" spans="1:9" ht="19.5" thickBot="1" x14ac:dyDescent="0.35">
      <c r="A1" s="212"/>
      <c r="B1" s="212"/>
      <c r="C1" s="212"/>
      <c r="D1" s="212"/>
      <c r="E1" s="212"/>
      <c r="F1" s="212"/>
      <c r="G1" s="212"/>
      <c r="H1" s="212"/>
      <c r="I1" s="212"/>
    </row>
    <row r="2" spans="1:9" ht="15.75" thickBot="1" x14ac:dyDescent="0.3">
      <c r="A2" s="159" t="s">
        <v>1</v>
      </c>
      <c r="B2" s="159" t="s">
        <v>2</v>
      </c>
      <c r="C2" s="159" t="s">
        <v>3</v>
      </c>
      <c r="D2" s="397" t="s">
        <v>413</v>
      </c>
      <c r="E2" s="1" t="s">
        <v>4</v>
      </c>
      <c r="F2" s="1" t="s">
        <v>5</v>
      </c>
      <c r="G2" s="161" t="s">
        <v>6</v>
      </c>
      <c r="H2" s="162"/>
      <c r="I2" s="162"/>
    </row>
    <row r="3" spans="1:9" ht="15.75" thickBot="1" x14ac:dyDescent="0.3">
      <c r="A3" s="160"/>
      <c r="B3" s="160"/>
      <c r="C3" s="160"/>
      <c r="D3" s="180"/>
      <c r="E3" s="2">
        <v>2016</v>
      </c>
      <c r="F3" s="3">
        <v>2017</v>
      </c>
      <c r="G3" s="2">
        <v>2018</v>
      </c>
      <c r="H3" s="2">
        <v>2019</v>
      </c>
      <c r="I3" s="121">
        <v>2020</v>
      </c>
    </row>
    <row r="4" spans="1:9" ht="15.75" thickBot="1" x14ac:dyDescent="0.3">
      <c r="A4" s="12" t="s">
        <v>362</v>
      </c>
      <c r="B4" s="161" t="s">
        <v>363</v>
      </c>
      <c r="C4" s="178"/>
      <c r="D4" s="178"/>
      <c r="E4" s="178"/>
      <c r="F4" s="178"/>
      <c r="G4" s="178"/>
      <c r="H4" s="178"/>
      <c r="I4" s="178"/>
    </row>
    <row r="5" spans="1:9" ht="41.25" customHeight="1" thickBot="1" x14ac:dyDescent="0.3">
      <c r="A5" s="186">
        <v>1</v>
      </c>
      <c r="B5" s="357" t="s">
        <v>364</v>
      </c>
      <c r="C5" s="159"/>
      <c r="D5" s="122" t="s">
        <v>414</v>
      </c>
      <c r="E5" s="1"/>
      <c r="F5" s="1"/>
      <c r="G5" s="1"/>
      <c r="H5" s="1"/>
      <c r="I5" s="119">
        <v>1</v>
      </c>
    </row>
    <row r="6" spans="1:9" ht="39.75" customHeight="1" thickBot="1" x14ac:dyDescent="0.3">
      <c r="A6" s="188"/>
      <c r="B6" s="358"/>
      <c r="C6" s="160"/>
      <c r="D6" s="122" t="s">
        <v>415</v>
      </c>
      <c r="E6" s="51"/>
      <c r="F6" s="51"/>
      <c r="G6" s="51"/>
      <c r="H6" s="51"/>
      <c r="I6" s="158">
        <v>1</v>
      </c>
    </row>
    <row r="7" spans="1:9" ht="16.5" hidden="1" customHeight="1" thickBot="1" x14ac:dyDescent="0.3">
      <c r="A7" s="402" t="s">
        <v>13</v>
      </c>
      <c r="B7" s="403" t="s">
        <v>365</v>
      </c>
      <c r="C7" s="120" t="s">
        <v>366</v>
      </c>
      <c r="D7" s="120"/>
      <c r="E7" s="51"/>
      <c r="F7" s="51"/>
      <c r="G7" s="51"/>
      <c r="H7" s="51"/>
      <c r="I7" s="158"/>
    </row>
    <row r="8" spans="1:9" ht="16.5" hidden="1" customHeight="1" thickBot="1" x14ac:dyDescent="0.3">
      <c r="A8" s="402"/>
      <c r="B8" s="403"/>
      <c r="C8" s="120" t="s">
        <v>367</v>
      </c>
      <c r="D8" s="120"/>
      <c r="E8" s="51"/>
      <c r="F8" s="51"/>
      <c r="G8" s="51"/>
      <c r="H8" s="51"/>
      <c r="I8" s="158"/>
    </row>
    <row r="9" spans="1:9" ht="16.5" hidden="1" customHeight="1" thickBot="1" x14ac:dyDescent="0.3">
      <c r="A9" s="402" t="s">
        <v>15</v>
      </c>
      <c r="B9" s="403" t="s">
        <v>368</v>
      </c>
      <c r="C9" s="120" t="s">
        <v>366</v>
      </c>
      <c r="D9" s="120"/>
      <c r="E9" s="51"/>
      <c r="F9" s="51"/>
      <c r="G9" s="51"/>
      <c r="H9" s="51"/>
      <c r="I9" s="158"/>
    </row>
    <row r="10" spans="1:9" ht="16.5" hidden="1" customHeight="1" thickBot="1" x14ac:dyDescent="0.3">
      <c r="A10" s="402"/>
      <c r="B10" s="403"/>
      <c r="C10" s="120" t="s">
        <v>367</v>
      </c>
      <c r="D10" s="120"/>
      <c r="E10" s="51"/>
      <c r="F10" s="51"/>
      <c r="G10" s="51"/>
      <c r="H10" s="51"/>
      <c r="I10" s="158"/>
    </row>
    <row r="11" spans="1:9" ht="16.5" hidden="1" customHeight="1" thickBot="1" x14ac:dyDescent="0.3">
      <c r="A11" s="400" t="s">
        <v>18</v>
      </c>
      <c r="B11" s="401" t="s">
        <v>369</v>
      </c>
      <c r="C11" s="120" t="s">
        <v>366</v>
      </c>
      <c r="D11" s="120"/>
      <c r="E11" s="51"/>
      <c r="F11" s="51"/>
      <c r="G11" s="51"/>
      <c r="H11" s="51"/>
      <c r="I11" s="158"/>
    </row>
    <row r="12" spans="1:9" ht="16.5" hidden="1" customHeight="1" thickBot="1" x14ac:dyDescent="0.3">
      <c r="A12" s="400"/>
      <c r="B12" s="401"/>
      <c r="C12" s="120" t="s">
        <v>370</v>
      </c>
      <c r="D12" s="120"/>
      <c r="E12" s="51"/>
      <c r="F12" s="51"/>
      <c r="G12" s="51"/>
      <c r="H12" s="51"/>
      <c r="I12" s="158"/>
    </row>
    <row r="13" spans="1:9" ht="16.5" hidden="1" customHeight="1" thickBot="1" x14ac:dyDescent="0.3">
      <c r="A13" s="400" t="s">
        <v>371</v>
      </c>
      <c r="B13" s="401" t="s">
        <v>372</v>
      </c>
      <c r="C13" s="120" t="s">
        <v>366</v>
      </c>
      <c r="D13" s="120"/>
      <c r="E13" s="51"/>
      <c r="F13" s="51"/>
      <c r="G13" s="51"/>
      <c r="H13" s="51"/>
      <c r="I13" s="158"/>
    </row>
    <row r="14" spans="1:9" ht="16.5" hidden="1" customHeight="1" thickBot="1" x14ac:dyDescent="0.3">
      <c r="A14" s="400"/>
      <c r="B14" s="401"/>
      <c r="C14" s="120" t="s">
        <v>373</v>
      </c>
      <c r="D14" s="120"/>
      <c r="E14" s="51"/>
      <c r="F14" s="51"/>
      <c r="G14" s="51"/>
      <c r="H14" s="51"/>
      <c r="I14" s="158"/>
    </row>
    <row r="15" spans="1:9" ht="15.75" thickBot="1" x14ac:dyDescent="0.3">
      <c r="A15" s="399" t="s">
        <v>374</v>
      </c>
      <c r="B15" s="367" t="s">
        <v>375</v>
      </c>
      <c r="C15" s="367" t="s">
        <v>37</v>
      </c>
      <c r="D15" s="122" t="s">
        <v>414</v>
      </c>
      <c r="E15" s="51"/>
      <c r="F15" s="51"/>
      <c r="G15" s="51"/>
      <c r="H15" s="51"/>
      <c r="I15" s="158"/>
    </row>
    <row r="16" spans="1:9" ht="15.75" thickBot="1" x14ac:dyDescent="0.3">
      <c r="A16" s="399"/>
      <c r="B16" s="367"/>
      <c r="C16" s="367"/>
      <c r="D16" s="122" t="s">
        <v>415</v>
      </c>
      <c r="E16" s="51"/>
      <c r="F16" s="51"/>
      <c r="G16" s="51"/>
      <c r="H16" s="51"/>
      <c r="I16" s="158"/>
    </row>
    <row r="17" spans="1:9" ht="15.75" thickBot="1" x14ac:dyDescent="0.3">
      <c r="A17" s="399" t="s">
        <v>376</v>
      </c>
      <c r="B17" s="367" t="s">
        <v>458</v>
      </c>
      <c r="C17" s="367" t="s">
        <v>37</v>
      </c>
      <c r="D17" s="122" t="s">
        <v>414</v>
      </c>
      <c r="E17" s="51"/>
      <c r="F17" s="51"/>
      <c r="G17" s="51"/>
      <c r="H17" s="51"/>
      <c r="I17" s="158">
        <v>1</v>
      </c>
    </row>
    <row r="18" spans="1:9" ht="15.75" thickBot="1" x14ac:dyDescent="0.3">
      <c r="A18" s="399"/>
      <c r="B18" s="367"/>
      <c r="C18" s="367"/>
      <c r="D18" s="122" t="s">
        <v>415</v>
      </c>
      <c r="E18" s="51"/>
      <c r="F18" s="51"/>
      <c r="G18" s="51"/>
      <c r="H18" s="51"/>
      <c r="I18" s="158">
        <v>1</v>
      </c>
    </row>
    <row r="19" spans="1:9" ht="16.5" hidden="1" customHeight="1" thickBot="1" x14ac:dyDescent="0.3">
      <c r="A19" s="154">
        <v>2</v>
      </c>
      <c r="B19" s="122" t="s">
        <v>378</v>
      </c>
      <c r="C19" s="122" t="s">
        <v>10</v>
      </c>
      <c r="D19" s="122"/>
      <c r="E19" s="51"/>
      <c r="F19" s="51"/>
      <c r="G19" s="51"/>
      <c r="H19" s="51"/>
      <c r="I19" s="158"/>
    </row>
    <row r="20" spans="1:9" ht="16.5" hidden="1" customHeight="1" thickBot="1" x14ac:dyDescent="0.3">
      <c r="A20" s="154">
        <v>3</v>
      </c>
      <c r="B20" s="122" t="s">
        <v>379</v>
      </c>
      <c r="C20" s="122" t="s">
        <v>10</v>
      </c>
      <c r="D20" s="122"/>
      <c r="E20" s="48">
        <f>E21+E22+E23+E24</f>
        <v>0</v>
      </c>
      <c r="F20" s="48">
        <f>F21+F22+F23+F24</f>
        <v>0</v>
      </c>
      <c r="G20" s="48">
        <f>G21+G22+G23+G24</f>
        <v>0</v>
      </c>
      <c r="H20" s="48">
        <f>H21+H22+H23+H24</f>
        <v>0</v>
      </c>
      <c r="I20" s="79">
        <f>I21+I22+I23+I24</f>
        <v>0</v>
      </c>
    </row>
    <row r="21" spans="1:9" ht="16.5" hidden="1" customHeight="1" thickBot="1" x14ac:dyDescent="0.3">
      <c r="A21" s="157" t="s">
        <v>66</v>
      </c>
      <c r="B21" s="138" t="s">
        <v>380</v>
      </c>
      <c r="C21" s="122" t="s">
        <v>10</v>
      </c>
      <c r="D21" s="122"/>
      <c r="E21" s="48"/>
      <c r="F21" s="48"/>
      <c r="G21" s="48"/>
      <c r="H21" s="48"/>
      <c r="I21" s="79"/>
    </row>
    <row r="22" spans="1:9" ht="16.5" hidden="1" customHeight="1" thickBot="1" x14ac:dyDescent="0.3">
      <c r="A22" s="157" t="s">
        <v>68</v>
      </c>
      <c r="B22" s="138" t="s">
        <v>381</v>
      </c>
      <c r="C22" s="122" t="s">
        <v>10</v>
      </c>
      <c r="D22" s="122"/>
      <c r="E22" s="48"/>
      <c r="F22" s="48"/>
      <c r="G22" s="48"/>
      <c r="H22" s="48"/>
      <c r="I22" s="79"/>
    </row>
    <row r="23" spans="1:9" ht="16.5" hidden="1" customHeight="1" thickBot="1" x14ac:dyDescent="0.3">
      <c r="A23" s="157" t="s">
        <v>70</v>
      </c>
      <c r="B23" s="138" t="s">
        <v>382</v>
      </c>
      <c r="C23" s="122" t="s">
        <v>10</v>
      </c>
      <c r="D23" s="122"/>
      <c r="E23" s="48"/>
      <c r="F23" s="48"/>
      <c r="G23" s="48"/>
      <c r="H23" s="48"/>
      <c r="I23" s="79"/>
    </row>
    <row r="24" spans="1:9" ht="16.5" hidden="1" customHeight="1" thickBot="1" x14ac:dyDescent="0.3">
      <c r="A24" s="157" t="s">
        <v>72</v>
      </c>
      <c r="B24" s="138" t="s">
        <v>383</v>
      </c>
      <c r="C24" s="122" t="s">
        <v>10</v>
      </c>
      <c r="D24" s="122"/>
      <c r="E24" s="48"/>
      <c r="F24" s="48"/>
      <c r="G24" s="48"/>
      <c r="H24" s="48"/>
      <c r="I24" s="79"/>
    </row>
    <row r="25" spans="1:9" ht="16.5" hidden="1" customHeight="1" thickBot="1" x14ac:dyDescent="0.3">
      <c r="A25" s="157">
        <v>4</v>
      </c>
      <c r="B25" s="138" t="s">
        <v>384</v>
      </c>
      <c r="C25" s="122" t="s">
        <v>10</v>
      </c>
      <c r="D25" s="122"/>
      <c r="E25" s="48">
        <f>E26+E27</f>
        <v>0</v>
      </c>
      <c r="F25" s="48">
        <f>F26+F27</f>
        <v>0</v>
      </c>
      <c r="G25" s="48">
        <f>G26+G27</f>
        <v>0</v>
      </c>
      <c r="H25" s="48">
        <f>H26+H27</f>
        <v>0</v>
      </c>
      <c r="I25" s="79">
        <f>I26+I27</f>
        <v>0</v>
      </c>
    </row>
    <row r="26" spans="1:9" ht="16.5" hidden="1" customHeight="1" thickBot="1" x14ac:dyDescent="0.3">
      <c r="A26" s="157" t="s">
        <v>385</v>
      </c>
      <c r="B26" s="138" t="s">
        <v>382</v>
      </c>
      <c r="C26" s="122" t="s">
        <v>10</v>
      </c>
      <c r="D26" s="122"/>
      <c r="E26" s="48"/>
      <c r="F26" s="48"/>
      <c r="G26" s="48"/>
      <c r="H26" s="48"/>
      <c r="I26" s="79"/>
    </row>
    <row r="27" spans="1:9" ht="16.5" hidden="1" customHeight="1" thickBot="1" x14ac:dyDescent="0.3">
      <c r="A27" s="157" t="s">
        <v>386</v>
      </c>
      <c r="B27" s="138" t="s">
        <v>387</v>
      </c>
      <c r="C27" s="122" t="s">
        <v>10</v>
      </c>
      <c r="D27" s="122"/>
      <c r="E27" s="51"/>
      <c r="F27" s="51"/>
      <c r="G27" s="51"/>
      <c r="H27" s="51"/>
      <c r="I27" s="158"/>
    </row>
    <row r="28" spans="1:9" ht="15.75" thickBot="1" x14ac:dyDescent="0.3">
      <c r="A28" s="404">
        <v>5</v>
      </c>
      <c r="B28" s="405" t="s">
        <v>388</v>
      </c>
      <c r="C28" s="367"/>
      <c r="D28" s="122" t="s">
        <v>414</v>
      </c>
      <c r="E28" s="51"/>
      <c r="F28" s="51"/>
      <c r="G28" s="51"/>
      <c r="H28" s="51"/>
      <c r="I28" s="158"/>
    </row>
    <row r="29" spans="1:9" ht="15.75" thickBot="1" x14ac:dyDescent="0.3">
      <c r="A29" s="404"/>
      <c r="B29" s="405"/>
      <c r="C29" s="367"/>
      <c r="D29" s="122" t="s">
        <v>415</v>
      </c>
      <c r="E29" s="51"/>
      <c r="F29" s="51"/>
      <c r="G29" s="51"/>
      <c r="H29" s="51"/>
      <c r="I29" s="158"/>
    </row>
    <row r="30" spans="1:9" ht="16.5" hidden="1" customHeight="1" thickBot="1" x14ac:dyDescent="0.3">
      <c r="A30" s="157" t="s">
        <v>40</v>
      </c>
      <c r="B30" s="138" t="s">
        <v>389</v>
      </c>
      <c r="C30" s="122" t="s">
        <v>390</v>
      </c>
      <c r="D30" s="122"/>
      <c r="E30" s="48">
        <f>E12/КЭР!E19*10000</f>
        <v>0</v>
      </c>
      <c r="F30" s="48">
        <f>F12/КЭР!F19*10000</f>
        <v>0</v>
      </c>
      <c r="G30" s="48">
        <f>G12/КЭР!G19*10000</f>
        <v>0</v>
      </c>
      <c r="H30" s="48">
        <f>H12/КЭР!H19*10000</f>
        <v>0</v>
      </c>
      <c r="I30" s="79">
        <f>I12/КЭР!I19*10000</f>
        <v>0</v>
      </c>
    </row>
    <row r="31" spans="1:9" ht="16.5" hidden="1" customHeight="1" thickBot="1" x14ac:dyDescent="0.3">
      <c r="A31" s="157" t="s">
        <v>42</v>
      </c>
      <c r="B31" s="138" t="s">
        <v>391</v>
      </c>
      <c r="C31" s="122" t="s">
        <v>392</v>
      </c>
      <c r="D31" s="122"/>
      <c r="E31" s="48">
        <f>E14/КЭР!E19*10000</f>
        <v>0</v>
      </c>
      <c r="F31" s="48">
        <f>F14/КЭР!F19*10000</f>
        <v>0</v>
      </c>
      <c r="G31" s="48">
        <f>G14/КЭР!G19*10000</f>
        <v>0</v>
      </c>
      <c r="H31" s="48">
        <f>H14/КЭР!H19*10000</f>
        <v>0</v>
      </c>
      <c r="I31" s="79">
        <f>I14/КЭР!I19*10000</f>
        <v>0</v>
      </c>
    </row>
    <row r="32" spans="1:9" ht="16.5" hidden="1" customHeight="1" thickBot="1" x14ac:dyDescent="0.3">
      <c r="A32" s="157" t="s">
        <v>393</v>
      </c>
      <c r="B32" s="138" t="s">
        <v>394</v>
      </c>
      <c r="C32" s="122" t="s">
        <v>392</v>
      </c>
      <c r="D32" s="122"/>
      <c r="E32" s="51"/>
      <c r="F32" s="51"/>
      <c r="G32" s="51"/>
      <c r="H32" s="51"/>
      <c r="I32" s="158"/>
    </row>
    <row r="33" spans="1:9" ht="16.5" hidden="1" customHeight="1" thickBot="1" x14ac:dyDescent="0.3">
      <c r="A33" s="157" t="s">
        <v>395</v>
      </c>
      <c r="B33" s="138" t="s">
        <v>396</v>
      </c>
      <c r="C33" s="122" t="s">
        <v>397</v>
      </c>
      <c r="D33" s="122"/>
      <c r="E33" s="51"/>
      <c r="F33" s="51"/>
      <c r="G33" s="51"/>
      <c r="H33" s="51"/>
      <c r="I33" s="158"/>
    </row>
    <row r="34" spans="1:9" ht="16.5" hidden="1" customHeight="1" thickBot="1" x14ac:dyDescent="0.3">
      <c r="A34" s="157" t="s">
        <v>398</v>
      </c>
      <c r="B34" s="138" t="s">
        <v>399</v>
      </c>
      <c r="C34" s="122" t="s">
        <v>397</v>
      </c>
      <c r="D34" s="122"/>
      <c r="E34" s="51"/>
      <c r="F34" s="51"/>
      <c r="G34" s="51"/>
      <c r="H34" s="51"/>
      <c r="I34" s="158"/>
    </row>
    <row r="35" spans="1:9" ht="16.5" hidden="1" customHeight="1" thickBot="1" x14ac:dyDescent="0.3">
      <c r="A35" s="154" t="s">
        <v>400</v>
      </c>
      <c r="B35" s="122" t="s">
        <v>401</v>
      </c>
      <c r="C35" s="122" t="s">
        <v>402</v>
      </c>
      <c r="D35" s="122"/>
      <c r="E35" s="51"/>
      <c r="F35" s="51"/>
      <c r="G35" s="51"/>
      <c r="H35" s="51"/>
      <c r="I35" s="158"/>
    </row>
    <row r="36" spans="1:9" ht="15.75" thickBot="1" x14ac:dyDescent="0.3">
      <c r="A36" s="399" t="s">
        <v>403</v>
      </c>
      <c r="B36" s="367" t="s">
        <v>404</v>
      </c>
      <c r="C36" s="367" t="s">
        <v>405</v>
      </c>
      <c r="D36" s="122" t="s">
        <v>414</v>
      </c>
      <c r="E36" s="51">
        <v>63.3</v>
      </c>
      <c r="F36" s="51">
        <v>63.7</v>
      </c>
      <c r="G36" s="51">
        <v>64.099999999999994</v>
      </c>
      <c r="H36" s="51">
        <v>64.5</v>
      </c>
      <c r="I36" s="158">
        <v>64.900000000000006</v>
      </c>
    </row>
    <row r="37" spans="1:9" ht="15.75" thickBot="1" x14ac:dyDescent="0.3">
      <c r="A37" s="399"/>
      <c r="B37" s="367"/>
      <c r="C37" s="367"/>
      <c r="D37" s="122" t="s">
        <v>415</v>
      </c>
      <c r="E37" s="51">
        <v>63.3</v>
      </c>
      <c r="F37" s="51">
        <v>63.7</v>
      </c>
      <c r="G37" s="51">
        <v>63.3</v>
      </c>
      <c r="H37" s="51">
        <v>62.9</v>
      </c>
      <c r="I37" s="158">
        <v>62.5</v>
      </c>
    </row>
    <row r="38" spans="1:9" ht="15.75" thickBot="1" x14ac:dyDescent="0.3">
      <c r="A38" s="399" t="s">
        <v>406</v>
      </c>
      <c r="B38" s="367" t="s">
        <v>407</v>
      </c>
      <c r="C38" s="367" t="s">
        <v>405</v>
      </c>
      <c r="D38" s="122" t="s">
        <v>414</v>
      </c>
      <c r="E38" s="51">
        <v>31.6</v>
      </c>
      <c r="F38" s="51">
        <v>31.8</v>
      </c>
      <c r="G38" s="51">
        <v>32.1</v>
      </c>
      <c r="H38" s="51">
        <v>32.299999999999997</v>
      </c>
      <c r="I38" s="158">
        <v>32.5</v>
      </c>
    </row>
    <row r="39" spans="1:9" ht="15.75" thickBot="1" x14ac:dyDescent="0.3">
      <c r="A39" s="399"/>
      <c r="B39" s="367"/>
      <c r="C39" s="367"/>
      <c r="D39" s="122" t="s">
        <v>415</v>
      </c>
      <c r="E39" s="51">
        <v>31.6</v>
      </c>
      <c r="F39" s="51">
        <v>31.8</v>
      </c>
      <c r="G39" s="51">
        <v>31.6</v>
      </c>
      <c r="H39" s="51">
        <v>31.4</v>
      </c>
      <c r="I39" s="158">
        <v>31.2</v>
      </c>
    </row>
    <row r="40" spans="1:9" ht="39" hidden="1" thickBot="1" x14ac:dyDescent="0.3">
      <c r="A40" s="10" t="s">
        <v>408</v>
      </c>
      <c r="B40" s="5" t="s">
        <v>409</v>
      </c>
      <c r="C40" s="5" t="s">
        <v>410</v>
      </c>
      <c r="D40" s="5"/>
      <c r="E40" s="11"/>
      <c r="F40" s="11"/>
      <c r="G40" s="11"/>
      <c r="H40" s="11"/>
      <c r="I40" s="11"/>
    </row>
    <row r="41" spans="1:9" ht="51.75" hidden="1" thickBot="1" x14ac:dyDescent="0.3">
      <c r="A41" s="10">
        <v>6</v>
      </c>
      <c r="B41" s="5" t="s">
        <v>411</v>
      </c>
      <c r="C41" s="5" t="s">
        <v>412</v>
      </c>
      <c r="D41" s="5"/>
      <c r="E41" s="5"/>
      <c r="F41" s="5"/>
      <c r="G41" s="5"/>
      <c r="H41" s="5"/>
      <c r="I41" s="5"/>
    </row>
    <row r="42" spans="1:9" x14ac:dyDescent="0.25">
      <c r="A42" s="56"/>
    </row>
    <row r="43" spans="1:9" x14ac:dyDescent="0.25">
      <c r="A43" s="56"/>
    </row>
    <row r="44" spans="1:9" x14ac:dyDescent="0.25">
      <c r="A44" s="56"/>
    </row>
    <row r="45" spans="1:9" x14ac:dyDescent="0.25">
      <c r="A45" s="56"/>
    </row>
    <row r="46" spans="1:9" x14ac:dyDescent="0.25">
      <c r="A46" s="56"/>
    </row>
    <row r="47" spans="1:9" x14ac:dyDescent="0.25">
      <c r="A47" s="56"/>
    </row>
    <row r="48" spans="1:9"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6"/>
    </row>
    <row r="62" spans="1:1" x14ac:dyDescent="0.25">
      <c r="A62" s="56"/>
    </row>
    <row r="63" spans="1:1" x14ac:dyDescent="0.25">
      <c r="A63" s="56"/>
    </row>
    <row r="64" spans="1:1"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sheetData>
  <mergeCells count="33">
    <mergeCell ref="A17:A18"/>
    <mergeCell ref="B17:B18"/>
    <mergeCell ref="A38:A39"/>
    <mergeCell ref="B38:B39"/>
    <mergeCell ref="C38:C39"/>
    <mergeCell ref="A28:A29"/>
    <mergeCell ref="B28:B29"/>
    <mergeCell ref="C28:C29"/>
    <mergeCell ref="A36:A37"/>
    <mergeCell ref="B36:B37"/>
    <mergeCell ref="C36:C37"/>
    <mergeCell ref="C17:C18"/>
    <mergeCell ref="A11:A12"/>
    <mergeCell ref="B11:B12"/>
    <mergeCell ref="A5:A6"/>
    <mergeCell ref="B5:B6"/>
    <mergeCell ref="C5:C6"/>
    <mergeCell ref="A15:A16"/>
    <mergeCell ref="B15:B16"/>
    <mergeCell ref="C15:C16"/>
    <mergeCell ref="A1:I1"/>
    <mergeCell ref="A2:A3"/>
    <mergeCell ref="B2:B3"/>
    <mergeCell ref="C2:C3"/>
    <mergeCell ref="G2:I2"/>
    <mergeCell ref="D2:D3"/>
    <mergeCell ref="A13:A14"/>
    <mergeCell ref="B13:B14"/>
    <mergeCell ref="B4:I4"/>
    <mergeCell ref="A7:A8"/>
    <mergeCell ref="B7:B8"/>
    <mergeCell ref="A9:A10"/>
    <mergeCell ref="B9:B10"/>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topLeftCell="A11" workbookViewId="0">
      <selection activeCell="J35" sqref="J35"/>
    </sheetView>
  </sheetViews>
  <sheetFormatPr defaultRowHeight="15" x14ac:dyDescent="0.25"/>
  <cols>
    <col min="2" max="2" width="43.7109375" customWidth="1"/>
    <col min="3" max="4" width="22.140625" customWidth="1"/>
    <col min="10" max="10" width="45.42578125" customWidth="1"/>
  </cols>
  <sheetData>
    <row r="1" spans="1:10" ht="19.5" thickBot="1" x14ac:dyDescent="0.35">
      <c r="A1" s="212"/>
      <c r="B1" s="212"/>
      <c r="C1" s="212"/>
      <c r="D1" s="212"/>
      <c r="E1" s="212"/>
      <c r="F1" s="212"/>
      <c r="G1" s="212"/>
      <c r="H1" s="212"/>
      <c r="I1" s="212"/>
    </row>
    <row r="2" spans="1:10" ht="15.75" thickBot="1" x14ac:dyDescent="0.3">
      <c r="A2" s="159" t="s">
        <v>1</v>
      </c>
      <c r="B2" s="159" t="s">
        <v>2</v>
      </c>
      <c r="C2" s="159" t="s">
        <v>3</v>
      </c>
      <c r="D2" s="159" t="s">
        <v>413</v>
      </c>
      <c r="E2" s="1" t="s">
        <v>4</v>
      </c>
      <c r="F2" s="1" t="s">
        <v>5</v>
      </c>
      <c r="G2" s="161" t="s">
        <v>6</v>
      </c>
      <c r="H2" s="162"/>
      <c r="I2" s="163"/>
      <c r="J2" s="344" t="s">
        <v>421</v>
      </c>
    </row>
    <row r="3" spans="1:10" ht="15.75" thickBot="1" x14ac:dyDescent="0.3">
      <c r="A3" s="160"/>
      <c r="B3" s="160"/>
      <c r="C3" s="160"/>
      <c r="D3" s="160"/>
      <c r="E3" s="2">
        <v>2016</v>
      </c>
      <c r="F3" s="3">
        <v>2017</v>
      </c>
      <c r="G3" s="2">
        <v>2018</v>
      </c>
      <c r="H3" s="2">
        <v>2019</v>
      </c>
      <c r="I3" s="2">
        <v>2020</v>
      </c>
      <c r="J3" s="344"/>
    </row>
    <row r="4" spans="1:10" ht="15.75" thickBot="1" x14ac:dyDescent="0.3">
      <c r="A4" s="12" t="s">
        <v>362</v>
      </c>
      <c r="B4" s="161" t="s">
        <v>363</v>
      </c>
      <c r="C4" s="178"/>
      <c r="D4" s="178"/>
      <c r="E4" s="178"/>
      <c r="F4" s="178"/>
      <c r="G4" s="178"/>
      <c r="H4" s="178"/>
      <c r="I4" s="179"/>
    </row>
    <row r="5" spans="1:10" ht="78" thickBot="1" x14ac:dyDescent="0.3">
      <c r="A5" s="186">
        <v>1</v>
      </c>
      <c r="B5" s="256" t="s">
        <v>364</v>
      </c>
      <c r="C5" s="241"/>
      <c r="D5" s="85" t="s">
        <v>414</v>
      </c>
      <c r="E5" s="111"/>
      <c r="F5" s="111"/>
      <c r="G5" s="111"/>
      <c r="H5" s="111"/>
      <c r="I5" s="62">
        <v>1</v>
      </c>
      <c r="J5" s="139" t="s">
        <v>450</v>
      </c>
    </row>
    <row r="6" spans="1:10" ht="15.75" thickBot="1" x14ac:dyDescent="0.3">
      <c r="A6" s="188"/>
      <c r="B6" s="257"/>
      <c r="C6" s="412"/>
      <c r="D6" s="75" t="s">
        <v>415</v>
      </c>
      <c r="E6" s="11"/>
      <c r="F6" s="11"/>
      <c r="G6" s="11"/>
      <c r="H6" s="11"/>
      <c r="I6" s="11"/>
    </row>
    <row r="7" spans="1:10" ht="15.75" hidden="1" customHeight="1" thickBot="1" x14ac:dyDescent="0.3">
      <c r="A7" s="170" t="s">
        <v>13</v>
      </c>
      <c r="B7" s="406" t="s">
        <v>365</v>
      </c>
      <c r="C7" s="6" t="s">
        <v>366</v>
      </c>
      <c r="D7" s="85" t="s">
        <v>414</v>
      </c>
      <c r="E7" s="11"/>
      <c r="F7" s="11"/>
      <c r="G7" s="11"/>
      <c r="H7" s="11"/>
      <c r="I7" s="11"/>
    </row>
    <row r="8" spans="1:10" ht="15.75" hidden="1" customHeight="1" thickBot="1" x14ac:dyDescent="0.3">
      <c r="A8" s="206"/>
      <c r="B8" s="206"/>
      <c r="C8" s="6" t="s">
        <v>367</v>
      </c>
      <c r="D8" s="75" t="s">
        <v>415</v>
      </c>
      <c r="E8" s="11"/>
      <c r="F8" s="11"/>
      <c r="G8" s="11"/>
      <c r="H8" s="11"/>
      <c r="I8" s="11"/>
    </row>
    <row r="9" spans="1:10" ht="15.75" hidden="1" customHeight="1" thickBot="1" x14ac:dyDescent="0.3">
      <c r="A9" s="170" t="s">
        <v>15</v>
      </c>
      <c r="B9" s="406" t="s">
        <v>368</v>
      </c>
      <c r="C9" s="6" t="s">
        <v>366</v>
      </c>
      <c r="D9" s="85" t="s">
        <v>414</v>
      </c>
      <c r="E9" s="11"/>
      <c r="F9" s="11"/>
      <c r="G9" s="11"/>
      <c r="H9" s="11"/>
      <c r="I9" s="11"/>
    </row>
    <row r="10" spans="1:10" ht="15.75" hidden="1" customHeight="1" thickBot="1" x14ac:dyDescent="0.3">
      <c r="A10" s="206"/>
      <c r="B10" s="206"/>
      <c r="C10" s="6" t="s">
        <v>367</v>
      </c>
      <c r="D10" s="75" t="s">
        <v>415</v>
      </c>
      <c r="E10" s="11"/>
      <c r="F10" s="11"/>
      <c r="G10" s="11"/>
      <c r="H10" s="11"/>
      <c r="I10" s="11"/>
    </row>
    <row r="11" spans="1:10" ht="15.75" customHeight="1" thickBot="1" x14ac:dyDescent="0.3">
      <c r="A11" s="146"/>
      <c r="B11" s="277" t="s">
        <v>369</v>
      </c>
      <c r="C11" s="174" t="s">
        <v>366</v>
      </c>
      <c r="D11" s="85" t="s">
        <v>414</v>
      </c>
      <c r="E11" s="11"/>
      <c r="F11" s="11"/>
      <c r="G11" s="11"/>
      <c r="H11" s="11"/>
      <c r="I11" s="11"/>
    </row>
    <row r="12" spans="1:10" ht="15.75" thickBot="1" x14ac:dyDescent="0.3">
      <c r="A12" s="142" t="s">
        <v>18</v>
      </c>
      <c r="B12" s="407"/>
      <c r="C12" s="175"/>
      <c r="D12" s="75" t="s">
        <v>415</v>
      </c>
      <c r="E12" s="11"/>
      <c r="F12" s="11"/>
      <c r="G12" s="11"/>
      <c r="H12" s="11"/>
      <c r="I12" s="11"/>
    </row>
    <row r="13" spans="1:10" ht="15.75" thickBot="1" x14ac:dyDescent="0.3">
      <c r="A13" s="143"/>
      <c r="B13" s="144"/>
      <c r="C13" s="174" t="s">
        <v>370</v>
      </c>
      <c r="D13" s="85" t="s">
        <v>414</v>
      </c>
      <c r="E13" s="11"/>
      <c r="F13" s="11"/>
      <c r="G13" s="11"/>
      <c r="H13" s="11"/>
      <c r="I13" s="11"/>
    </row>
    <row r="14" spans="1:10" ht="15.75" thickBot="1" x14ac:dyDescent="0.3">
      <c r="A14" s="145"/>
      <c r="B14" s="145"/>
      <c r="C14" s="175"/>
      <c r="D14" s="75" t="s">
        <v>415</v>
      </c>
      <c r="E14" s="11"/>
      <c r="F14" s="11"/>
      <c r="G14" s="11"/>
      <c r="H14" s="11"/>
      <c r="I14" s="11"/>
    </row>
    <row r="15" spans="1:10" ht="15.75" thickBot="1" x14ac:dyDescent="0.3">
      <c r="A15" s="201" t="s">
        <v>371</v>
      </c>
      <c r="B15" s="277" t="s">
        <v>372</v>
      </c>
      <c r="C15" s="174" t="s">
        <v>366</v>
      </c>
      <c r="D15" s="85" t="s">
        <v>414</v>
      </c>
      <c r="E15" s="11"/>
      <c r="F15" s="11"/>
      <c r="G15" s="11"/>
      <c r="H15" s="11"/>
      <c r="I15" s="11"/>
    </row>
    <row r="16" spans="1:10" ht="15.75" thickBot="1" x14ac:dyDescent="0.3">
      <c r="A16" s="202"/>
      <c r="B16" s="407"/>
      <c r="C16" s="175"/>
      <c r="D16" s="75" t="s">
        <v>415</v>
      </c>
      <c r="E16" s="11"/>
      <c r="F16" s="11"/>
      <c r="G16" s="11"/>
      <c r="H16" s="11"/>
      <c r="I16" s="11"/>
    </row>
    <row r="17" spans="1:9" ht="15.75" thickBot="1" x14ac:dyDescent="0.3">
      <c r="A17" s="202"/>
      <c r="B17" s="407"/>
      <c r="C17" s="174" t="s">
        <v>373</v>
      </c>
      <c r="D17" s="85" t="s">
        <v>414</v>
      </c>
      <c r="E17" s="11"/>
      <c r="F17" s="11"/>
      <c r="G17" s="11"/>
      <c r="H17" s="11"/>
      <c r="I17" s="11"/>
    </row>
    <row r="18" spans="1:9" ht="15.75" thickBot="1" x14ac:dyDescent="0.3">
      <c r="A18" s="203"/>
      <c r="B18" s="278"/>
      <c r="C18" s="175"/>
      <c r="D18" s="75" t="s">
        <v>415</v>
      </c>
      <c r="E18" s="11"/>
      <c r="F18" s="11"/>
      <c r="G18" s="11"/>
      <c r="H18" s="11"/>
      <c r="I18" s="11"/>
    </row>
    <row r="19" spans="1:9" ht="15.75" hidden="1" thickBot="1" x14ac:dyDescent="0.3">
      <c r="A19" s="10" t="s">
        <v>374</v>
      </c>
      <c r="B19" s="5" t="s">
        <v>375</v>
      </c>
      <c r="C19" s="5" t="s">
        <v>37</v>
      </c>
      <c r="D19" s="85" t="s">
        <v>414</v>
      </c>
      <c r="E19" s="11"/>
      <c r="F19" s="11"/>
      <c r="G19" s="11"/>
      <c r="H19" s="11"/>
      <c r="I19" s="11"/>
    </row>
    <row r="20" spans="1:9" ht="15.75" thickBot="1" x14ac:dyDescent="0.3">
      <c r="A20" s="186" t="s">
        <v>376</v>
      </c>
      <c r="B20" s="357" t="s">
        <v>377</v>
      </c>
      <c r="C20" s="357" t="s">
        <v>37</v>
      </c>
      <c r="D20" s="75" t="s">
        <v>415</v>
      </c>
      <c r="E20" s="11"/>
      <c r="F20" s="11"/>
      <c r="G20" s="11"/>
      <c r="H20" s="11"/>
      <c r="I20" s="11"/>
    </row>
    <row r="21" spans="1:9" ht="15.75" thickBot="1" x14ac:dyDescent="0.3">
      <c r="A21" s="188"/>
      <c r="B21" s="358"/>
      <c r="C21" s="358"/>
      <c r="D21" s="85" t="s">
        <v>414</v>
      </c>
      <c r="E21" s="11"/>
      <c r="F21" s="11"/>
      <c r="G21" s="11"/>
      <c r="H21" s="11"/>
      <c r="I21" s="11"/>
    </row>
    <row r="22" spans="1:9" ht="26.25" hidden="1" thickBot="1" x14ac:dyDescent="0.3">
      <c r="A22" s="10">
        <v>2</v>
      </c>
      <c r="B22" s="5" t="s">
        <v>378</v>
      </c>
      <c r="C22" s="5" t="s">
        <v>10</v>
      </c>
      <c r="D22" s="75" t="s">
        <v>415</v>
      </c>
      <c r="E22" s="11"/>
      <c r="F22" s="11"/>
      <c r="G22" s="11"/>
      <c r="H22" s="11"/>
      <c r="I22" s="11"/>
    </row>
    <row r="23" spans="1:9" ht="15.75" hidden="1" thickBot="1" x14ac:dyDescent="0.3">
      <c r="A23" s="10">
        <v>3</v>
      </c>
      <c r="B23" s="5" t="s">
        <v>379</v>
      </c>
      <c r="C23" s="5" t="s">
        <v>10</v>
      </c>
      <c r="D23" s="85" t="s">
        <v>414</v>
      </c>
      <c r="E23" s="9">
        <f>E24+E25+E26+E27</f>
        <v>0</v>
      </c>
      <c r="F23" s="9">
        <f>F24+F25+F26+F27</f>
        <v>0</v>
      </c>
      <c r="G23" s="9">
        <f>G24+G25+G26+G27</f>
        <v>0</v>
      </c>
      <c r="H23" s="9">
        <f>H24+H25+H26+H27</f>
        <v>0</v>
      </c>
      <c r="I23" s="9">
        <f>I24+I25+I26+I27</f>
        <v>0</v>
      </c>
    </row>
    <row r="24" spans="1:9" ht="15.75" hidden="1" thickBot="1" x14ac:dyDescent="0.3">
      <c r="A24" s="55" t="s">
        <v>66</v>
      </c>
      <c r="B24" s="19" t="s">
        <v>380</v>
      </c>
      <c r="C24" s="5" t="s">
        <v>10</v>
      </c>
      <c r="D24" s="75" t="s">
        <v>415</v>
      </c>
      <c r="E24" s="9"/>
      <c r="F24" s="9"/>
      <c r="G24" s="9"/>
      <c r="H24" s="9"/>
      <c r="I24" s="9"/>
    </row>
    <row r="25" spans="1:9" ht="15.75" hidden="1" thickBot="1" x14ac:dyDescent="0.3">
      <c r="A25" s="55" t="s">
        <v>68</v>
      </c>
      <c r="B25" s="19" t="s">
        <v>381</v>
      </c>
      <c r="C25" s="5" t="s">
        <v>10</v>
      </c>
      <c r="D25" s="85" t="s">
        <v>414</v>
      </c>
      <c r="E25" s="9"/>
      <c r="F25" s="9"/>
      <c r="G25" s="9"/>
      <c r="H25" s="9"/>
      <c r="I25" s="9"/>
    </row>
    <row r="26" spans="1:9" ht="15.75" hidden="1" thickBot="1" x14ac:dyDescent="0.3">
      <c r="A26" s="55" t="s">
        <v>70</v>
      </c>
      <c r="B26" s="19" t="s">
        <v>382</v>
      </c>
      <c r="C26" s="5" t="s">
        <v>10</v>
      </c>
      <c r="D26" s="75" t="s">
        <v>415</v>
      </c>
      <c r="E26" s="9"/>
      <c r="F26" s="9"/>
      <c r="G26" s="9"/>
      <c r="H26" s="9"/>
      <c r="I26" s="9"/>
    </row>
    <row r="27" spans="1:9" ht="15.75" hidden="1" thickBot="1" x14ac:dyDescent="0.3">
      <c r="A27" s="55" t="s">
        <v>72</v>
      </c>
      <c r="B27" s="19" t="s">
        <v>383</v>
      </c>
      <c r="C27" s="5" t="s">
        <v>10</v>
      </c>
      <c r="D27" s="85" t="s">
        <v>414</v>
      </c>
      <c r="E27" s="9"/>
      <c r="F27" s="9"/>
      <c r="G27" s="9"/>
      <c r="H27" s="9"/>
      <c r="I27" s="9"/>
    </row>
    <row r="28" spans="1:9" ht="15.75" hidden="1" thickBot="1" x14ac:dyDescent="0.3">
      <c r="A28" s="55">
        <v>4</v>
      </c>
      <c r="B28" s="19" t="s">
        <v>384</v>
      </c>
      <c r="C28" s="5" t="s">
        <v>10</v>
      </c>
      <c r="D28" s="75" t="s">
        <v>415</v>
      </c>
      <c r="E28" s="9">
        <f>E29+E30</f>
        <v>0</v>
      </c>
      <c r="F28" s="9">
        <f>F29+F30</f>
        <v>0</v>
      </c>
      <c r="G28" s="9">
        <f>G29+G30</f>
        <v>0</v>
      </c>
      <c r="H28" s="9">
        <f>H29+H30</f>
        <v>0</v>
      </c>
      <c r="I28" s="9">
        <f>I29+I30</f>
        <v>0</v>
      </c>
    </row>
    <row r="29" spans="1:9" ht="15.75" hidden="1" thickBot="1" x14ac:dyDescent="0.3">
      <c r="A29" s="55" t="s">
        <v>385</v>
      </c>
      <c r="B29" s="19" t="s">
        <v>382</v>
      </c>
      <c r="C29" s="5" t="s">
        <v>10</v>
      </c>
      <c r="D29" s="85" t="s">
        <v>414</v>
      </c>
      <c r="E29" s="9"/>
      <c r="F29" s="9"/>
      <c r="G29" s="9"/>
      <c r="H29" s="9"/>
      <c r="I29" s="9"/>
    </row>
    <row r="30" spans="1:9" ht="15.75" hidden="1" thickBot="1" x14ac:dyDescent="0.3">
      <c r="A30" s="55" t="s">
        <v>386</v>
      </c>
      <c r="B30" s="19" t="s">
        <v>387</v>
      </c>
      <c r="C30" s="5" t="s">
        <v>10</v>
      </c>
      <c r="D30" s="75" t="s">
        <v>415</v>
      </c>
      <c r="E30" s="11"/>
      <c r="F30" s="11"/>
      <c r="G30" s="11"/>
      <c r="H30" s="11"/>
      <c r="I30" s="11"/>
    </row>
    <row r="31" spans="1:9" ht="15.75" thickBot="1" x14ac:dyDescent="0.3">
      <c r="A31" s="408">
        <v>5</v>
      </c>
      <c r="B31" s="410" t="s">
        <v>388</v>
      </c>
      <c r="C31" s="357"/>
      <c r="D31" s="85" t="s">
        <v>414</v>
      </c>
      <c r="E31" s="11"/>
      <c r="F31" s="11"/>
      <c r="G31" s="11"/>
      <c r="H31" s="11"/>
      <c r="I31" s="11"/>
    </row>
    <row r="32" spans="1:9" ht="15.75" thickBot="1" x14ac:dyDescent="0.3">
      <c r="A32" s="409"/>
      <c r="B32" s="411"/>
      <c r="C32" s="358"/>
      <c r="D32" s="75" t="s">
        <v>415</v>
      </c>
      <c r="E32" s="11"/>
      <c r="F32" s="11"/>
      <c r="G32" s="11"/>
      <c r="H32" s="11"/>
      <c r="I32" s="11"/>
    </row>
    <row r="33" spans="1:10" ht="15.75" thickBot="1" x14ac:dyDescent="0.3">
      <c r="A33" s="408" t="s">
        <v>40</v>
      </c>
      <c r="B33" s="410" t="s">
        <v>389</v>
      </c>
      <c r="C33" s="357" t="s">
        <v>390</v>
      </c>
      <c r="D33" s="85" t="s">
        <v>414</v>
      </c>
      <c r="E33" s="9"/>
      <c r="F33" s="9"/>
      <c r="G33" s="9"/>
      <c r="H33" s="9"/>
      <c r="I33" s="9"/>
    </row>
    <row r="34" spans="1:10" ht="15.75" thickBot="1" x14ac:dyDescent="0.3">
      <c r="A34" s="409"/>
      <c r="B34" s="411"/>
      <c r="C34" s="358"/>
      <c r="D34" s="75" t="s">
        <v>415</v>
      </c>
      <c r="E34" s="9"/>
      <c r="F34" s="9"/>
      <c r="G34" s="9"/>
      <c r="H34" s="9"/>
      <c r="I34" s="9"/>
      <c r="J34" s="13"/>
    </row>
    <row r="35" spans="1:10" ht="15.75" thickBot="1" x14ac:dyDescent="0.3">
      <c r="A35" s="408" t="s">
        <v>42</v>
      </c>
      <c r="B35" s="410" t="s">
        <v>391</v>
      </c>
      <c r="C35" s="357" t="s">
        <v>392</v>
      </c>
      <c r="D35" s="85" t="s">
        <v>414</v>
      </c>
      <c r="E35" s="9">
        <v>158.1</v>
      </c>
      <c r="F35" s="9">
        <v>159.19999999999999</v>
      </c>
      <c r="G35" s="9">
        <v>160.30000000000001</v>
      </c>
      <c r="H35" s="9">
        <v>161.30000000000001</v>
      </c>
      <c r="I35" s="9">
        <v>162.30000000000001</v>
      </c>
      <c r="J35" s="13"/>
    </row>
    <row r="36" spans="1:10" ht="15.75" thickBot="1" x14ac:dyDescent="0.3">
      <c r="A36" s="409"/>
      <c r="B36" s="411"/>
      <c r="C36" s="358"/>
      <c r="D36" s="75" t="s">
        <v>415</v>
      </c>
      <c r="E36" s="9">
        <v>158.1</v>
      </c>
      <c r="F36" s="9">
        <v>159.19999999999999</v>
      </c>
      <c r="G36" s="9">
        <v>158.19999999999999</v>
      </c>
      <c r="H36" s="9">
        <v>157.19999999999999</v>
      </c>
      <c r="I36" s="9">
        <v>156.19999999999999</v>
      </c>
      <c r="J36" s="13"/>
    </row>
    <row r="37" spans="1:10" ht="15.75" thickBot="1" x14ac:dyDescent="0.3">
      <c r="A37" s="408" t="s">
        <v>393</v>
      </c>
      <c r="B37" s="410" t="s">
        <v>394</v>
      </c>
      <c r="C37" s="357" t="s">
        <v>392</v>
      </c>
      <c r="D37" s="85" t="s">
        <v>414</v>
      </c>
      <c r="E37" s="9"/>
      <c r="F37" s="9"/>
      <c r="G37" s="9"/>
      <c r="H37" s="9"/>
      <c r="I37" s="9"/>
      <c r="J37" s="13"/>
    </row>
    <row r="38" spans="1:10" ht="15.75" thickBot="1" x14ac:dyDescent="0.3">
      <c r="A38" s="409"/>
      <c r="B38" s="411"/>
      <c r="C38" s="358"/>
      <c r="D38" s="75" t="s">
        <v>415</v>
      </c>
      <c r="E38" s="11"/>
      <c r="F38" s="11"/>
      <c r="G38" s="11"/>
      <c r="H38" s="11"/>
      <c r="I38" s="11"/>
    </row>
    <row r="39" spans="1:10" ht="15.75" thickBot="1" x14ac:dyDescent="0.3">
      <c r="A39" s="408" t="s">
        <v>395</v>
      </c>
      <c r="B39" s="410" t="s">
        <v>396</v>
      </c>
      <c r="C39" s="357" t="s">
        <v>397</v>
      </c>
      <c r="D39" s="85" t="s">
        <v>414</v>
      </c>
      <c r="E39" s="11">
        <v>3.2</v>
      </c>
      <c r="F39" s="11">
        <v>3.2</v>
      </c>
      <c r="G39" s="11">
        <v>3.2</v>
      </c>
      <c r="H39" s="11">
        <v>3.2</v>
      </c>
      <c r="I39" s="11">
        <v>3.2</v>
      </c>
    </row>
    <row r="40" spans="1:10" ht="15.75" thickBot="1" x14ac:dyDescent="0.3">
      <c r="A40" s="409"/>
      <c r="B40" s="411"/>
      <c r="C40" s="358"/>
      <c r="D40" s="75" t="s">
        <v>415</v>
      </c>
      <c r="E40" s="11">
        <v>3.2</v>
      </c>
      <c r="F40" s="11">
        <v>3.2</v>
      </c>
      <c r="G40" s="11">
        <v>3.2</v>
      </c>
      <c r="H40" s="11">
        <v>3.1</v>
      </c>
      <c r="I40" s="11">
        <v>3.1</v>
      </c>
    </row>
    <row r="41" spans="1:10" ht="15.75" thickBot="1" x14ac:dyDescent="0.3">
      <c r="A41" s="408" t="s">
        <v>398</v>
      </c>
      <c r="B41" s="410" t="s">
        <v>399</v>
      </c>
      <c r="C41" s="357" t="s">
        <v>397</v>
      </c>
      <c r="D41" s="85" t="s">
        <v>414</v>
      </c>
      <c r="E41" s="11">
        <v>9.5</v>
      </c>
      <c r="F41" s="11">
        <v>9.5</v>
      </c>
      <c r="G41" s="11">
        <v>9.6</v>
      </c>
      <c r="H41" s="11">
        <v>9.6999999999999993</v>
      </c>
      <c r="I41" s="11">
        <v>9.6999999999999993</v>
      </c>
    </row>
    <row r="42" spans="1:10" ht="15.75" thickBot="1" x14ac:dyDescent="0.3">
      <c r="A42" s="409"/>
      <c r="B42" s="411"/>
      <c r="C42" s="358"/>
      <c r="D42" s="75" t="s">
        <v>415</v>
      </c>
      <c r="E42" s="11">
        <v>9.5</v>
      </c>
      <c r="F42" s="11">
        <v>9.5</v>
      </c>
      <c r="G42" s="11">
        <v>9.5</v>
      </c>
      <c r="H42" s="11">
        <v>9.4</v>
      </c>
      <c r="I42" s="11">
        <v>9.4</v>
      </c>
    </row>
    <row r="43" spans="1:10" ht="39" hidden="1" thickBot="1" x14ac:dyDescent="0.3">
      <c r="A43" s="10" t="s">
        <v>400</v>
      </c>
      <c r="B43" s="5" t="s">
        <v>401</v>
      </c>
      <c r="C43" s="5" t="s">
        <v>402</v>
      </c>
      <c r="D43" s="5"/>
      <c r="E43" s="11"/>
      <c r="F43" s="11"/>
      <c r="G43" s="11"/>
      <c r="H43" s="11"/>
      <c r="I43" s="11"/>
    </row>
    <row r="44" spans="1:10" ht="26.25" hidden="1" thickBot="1" x14ac:dyDescent="0.3">
      <c r="A44" s="10" t="s">
        <v>403</v>
      </c>
      <c r="B44" s="5" t="s">
        <v>404</v>
      </c>
      <c r="C44" s="5" t="s">
        <v>405</v>
      </c>
      <c r="D44" s="5"/>
      <c r="E44" s="11"/>
      <c r="F44" s="11"/>
      <c r="G44" s="11"/>
      <c r="H44" s="11"/>
      <c r="I44" s="11"/>
    </row>
    <row r="45" spans="1:10" ht="26.25" hidden="1" thickBot="1" x14ac:dyDescent="0.3">
      <c r="A45" s="10" t="s">
        <v>406</v>
      </c>
      <c r="B45" s="5" t="s">
        <v>407</v>
      </c>
      <c r="C45" s="5" t="s">
        <v>405</v>
      </c>
      <c r="D45" s="5"/>
      <c r="E45" s="11"/>
      <c r="F45" s="11"/>
      <c r="G45" s="11"/>
      <c r="H45" s="11"/>
      <c r="I45" s="11"/>
    </row>
    <row r="46" spans="1:10" ht="26.25" hidden="1" thickBot="1" x14ac:dyDescent="0.3">
      <c r="A46" s="10" t="s">
        <v>408</v>
      </c>
      <c r="B46" s="5" t="s">
        <v>409</v>
      </c>
      <c r="C46" s="5" t="s">
        <v>410</v>
      </c>
      <c r="D46" s="5"/>
      <c r="E46" s="11"/>
      <c r="F46" s="11"/>
      <c r="G46" s="11"/>
      <c r="H46" s="11"/>
      <c r="I46" s="11"/>
    </row>
    <row r="47" spans="1:10" ht="39" hidden="1" thickBot="1" x14ac:dyDescent="0.3">
      <c r="A47" s="10">
        <v>6</v>
      </c>
      <c r="B47" s="5" t="s">
        <v>411</v>
      </c>
      <c r="C47" s="5" t="s">
        <v>412</v>
      </c>
      <c r="D47" s="5"/>
      <c r="E47" s="5"/>
      <c r="F47" s="5"/>
      <c r="G47" s="5"/>
      <c r="H47" s="5"/>
      <c r="I47" s="5"/>
    </row>
    <row r="48" spans="1:10"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6"/>
    </row>
    <row r="62" spans="1:1" x14ac:dyDescent="0.25">
      <c r="A62" s="56"/>
    </row>
    <row r="63" spans="1:1" x14ac:dyDescent="0.25">
      <c r="A63" s="56"/>
    </row>
    <row r="64" spans="1:1"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sheetData>
  <mergeCells count="43">
    <mergeCell ref="J2:J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B5:B6"/>
    <mergeCell ref="C5:C6"/>
    <mergeCell ref="B9:B10"/>
    <mergeCell ref="A5:A6"/>
    <mergeCell ref="B4:I4"/>
    <mergeCell ref="A7:A8"/>
    <mergeCell ref="B7:B8"/>
    <mergeCell ref="A9:A10"/>
    <mergeCell ref="A20:A21"/>
    <mergeCell ref="B20:B21"/>
    <mergeCell ref="C20:C21"/>
    <mergeCell ref="C11:C12"/>
    <mergeCell ref="C13:C14"/>
    <mergeCell ref="B15:B18"/>
    <mergeCell ref="C15:C16"/>
    <mergeCell ref="C17:C18"/>
    <mergeCell ref="A15:A18"/>
    <mergeCell ref="B11:B12"/>
    <mergeCell ref="A1:I1"/>
    <mergeCell ref="A2:A3"/>
    <mergeCell ref="B2:B3"/>
    <mergeCell ref="C2:C3"/>
    <mergeCell ref="G2:I2"/>
    <mergeCell ref="D2:D3"/>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opLeftCell="A12" workbookViewId="0">
      <selection activeCell="B41" sqref="B41:B42"/>
    </sheetView>
  </sheetViews>
  <sheetFormatPr defaultRowHeight="15" x14ac:dyDescent="0.25"/>
  <cols>
    <col min="2" max="2" width="43.7109375" customWidth="1"/>
    <col min="3" max="4" width="22.140625" customWidth="1"/>
    <col min="10" max="10" width="55.140625" customWidth="1"/>
  </cols>
  <sheetData>
    <row r="1" spans="1:10" ht="19.5" thickBot="1" x14ac:dyDescent="0.35">
      <c r="A1" s="212"/>
      <c r="B1" s="212"/>
      <c r="C1" s="212"/>
      <c r="D1" s="212"/>
      <c r="E1" s="212"/>
      <c r="F1" s="212"/>
      <c r="G1" s="212"/>
      <c r="H1" s="212"/>
      <c r="I1" s="212"/>
    </row>
    <row r="2" spans="1:10" ht="15.75" thickBot="1" x14ac:dyDescent="0.3">
      <c r="A2" s="159" t="s">
        <v>1</v>
      </c>
      <c r="B2" s="159" t="s">
        <v>2</v>
      </c>
      <c r="C2" s="159" t="s">
        <v>3</v>
      </c>
      <c r="D2" s="159" t="s">
        <v>413</v>
      </c>
      <c r="E2" s="1" t="s">
        <v>4</v>
      </c>
      <c r="F2" s="1" t="s">
        <v>5</v>
      </c>
      <c r="G2" s="161" t="s">
        <v>6</v>
      </c>
      <c r="H2" s="162"/>
      <c r="I2" s="163"/>
      <c r="J2" s="344" t="s">
        <v>416</v>
      </c>
    </row>
    <row r="3" spans="1:10" ht="15.75" thickBot="1" x14ac:dyDescent="0.3">
      <c r="A3" s="160"/>
      <c r="B3" s="160"/>
      <c r="C3" s="160"/>
      <c r="D3" s="160"/>
      <c r="E3" s="2">
        <v>2016</v>
      </c>
      <c r="F3" s="3">
        <v>2017</v>
      </c>
      <c r="G3" s="2">
        <v>2018</v>
      </c>
      <c r="H3" s="2">
        <v>2019</v>
      </c>
      <c r="I3" s="2">
        <v>2020</v>
      </c>
      <c r="J3" s="344"/>
    </row>
    <row r="4" spans="1:10" ht="15.75" thickBot="1" x14ac:dyDescent="0.3">
      <c r="A4" s="12" t="s">
        <v>362</v>
      </c>
      <c r="B4" s="161" t="s">
        <v>363</v>
      </c>
      <c r="C4" s="178"/>
      <c r="D4" s="178"/>
      <c r="E4" s="178"/>
      <c r="F4" s="178"/>
      <c r="G4" s="178"/>
      <c r="H4" s="178"/>
      <c r="I4" s="179"/>
    </row>
    <row r="5" spans="1:10" ht="15.75" thickBot="1" x14ac:dyDescent="0.3">
      <c r="A5" s="12"/>
      <c r="B5" s="111"/>
      <c r="C5" s="111"/>
      <c r="D5" s="111"/>
      <c r="E5" s="111"/>
      <c r="F5" s="111"/>
      <c r="G5" s="111"/>
      <c r="H5" s="111"/>
      <c r="I5" s="62"/>
    </row>
    <row r="6" spans="1:10" ht="58.5" customHeight="1" thickBot="1" x14ac:dyDescent="0.3">
      <c r="A6" s="186">
        <v>1</v>
      </c>
      <c r="B6" s="256" t="s">
        <v>364</v>
      </c>
      <c r="C6" s="241"/>
      <c r="D6" s="85" t="s">
        <v>414</v>
      </c>
      <c r="E6" s="111"/>
      <c r="F6" s="111"/>
      <c r="G6" s="111"/>
      <c r="H6" s="111"/>
      <c r="I6" s="62"/>
    </row>
    <row r="7" spans="1:10" ht="58.5" customHeight="1" thickBot="1" x14ac:dyDescent="0.3">
      <c r="A7" s="188"/>
      <c r="B7" s="257"/>
      <c r="C7" s="412"/>
      <c r="D7" s="75" t="s">
        <v>415</v>
      </c>
      <c r="E7" s="11"/>
      <c r="F7" s="11"/>
      <c r="G7" s="11"/>
      <c r="H7" s="11"/>
      <c r="I7" s="11"/>
      <c r="J7" s="415" t="s">
        <v>449</v>
      </c>
    </row>
    <row r="8" spans="1:10" ht="15.75" thickBot="1" x14ac:dyDescent="0.3">
      <c r="A8" s="170" t="s">
        <v>13</v>
      </c>
      <c r="B8" s="266" t="s">
        <v>365</v>
      </c>
      <c r="C8" s="174" t="s">
        <v>366</v>
      </c>
      <c r="D8" s="85" t="s">
        <v>414</v>
      </c>
      <c r="E8" s="11"/>
      <c r="F8" s="11"/>
      <c r="G8" s="11"/>
      <c r="H8" s="11"/>
      <c r="I8" s="11"/>
      <c r="J8" s="415"/>
    </row>
    <row r="9" spans="1:10" ht="15.75" thickBot="1" x14ac:dyDescent="0.3">
      <c r="A9" s="299"/>
      <c r="B9" s="421"/>
      <c r="C9" s="175"/>
      <c r="D9" s="75" t="s">
        <v>415</v>
      </c>
      <c r="E9" s="11"/>
      <c r="F9" s="11"/>
      <c r="G9" s="11"/>
      <c r="H9" s="11"/>
      <c r="I9" s="11"/>
      <c r="J9" s="415"/>
    </row>
    <row r="10" spans="1:10" ht="15.75" thickBot="1" x14ac:dyDescent="0.3">
      <c r="A10" s="299"/>
      <c r="B10" s="421"/>
      <c r="C10" s="174" t="s">
        <v>367</v>
      </c>
      <c r="D10" s="85" t="s">
        <v>414</v>
      </c>
      <c r="E10" s="11"/>
      <c r="F10" s="11"/>
      <c r="G10" s="11"/>
      <c r="H10" s="11"/>
      <c r="I10" s="11"/>
      <c r="J10" s="415"/>
    </row>
    <row r="11" spans="1:10" ht="15.75" thickBot="1" x14ac:dyDescent="0.3">
      <c r="A11" s="171"/>
      <c r="B11" s="141"/>
      <c r="C11" s="175"/>
      <c r="D11" s="75" t="s">
        <v>415</v>
      </c>
      <c r="E11" s="11"/>
      <c r="F11" s="11"/>
      <c r="G11" s="11"/>
      <c r="H11" s="11"/>
      <c r="I11" s="11"/>
      <c r="J11" s="415"/>
    </row>
    <row r="12" spans="1:10" ht="15.75" thickBot="1" x14ac:dyDescent="0.3">
      <c r="A12" s="116"/>
      <c r="B12" s="266" t="s">
        <v>368</v>
      </c>
      <c r="C12" s="174" t="s">
        <v>366</v>
      </c>
      <c r="D12" s="85" t="s">
        <v>414</v>
      </c>
      <c r="E12" s="11"/>
      <c r="F12" s="11"/>
      <c r="G12" s="11"/>
      <c r="H12" s="11"/>
      <c r="I12" s="11"/>
      <c r="J12" s="415"/>
    </row>
    <row r="13" spans="1:10" ht="15.75" thickBot="1" x14ac:dyDescent="0.3">
      <c r="A13" s="124" t="s">
        <v>15</v>
      </c>
      <c r="B13" s="421"/>
      <c r="C13" s="175"/>
      <c r="D13" s="75" t="s">
        <v>415</v>
      </c>
      <c r="E13" s="11"/>
      <c r="F13" s="11"/>
      <c r="G13" s="11"/>
      <c r="H13" s="11"/>
      <c r="I13" s="11"/>
      <c r="J13" s="415"/>
    </row>
    <row r="14" spans="1:10" ht="15.75" thickBot="1" x14ac:dyDescent="0.3">
      <c r="A14" s="125"/>
      <c r="B14" s="421"/>
      <c r="C14" s="174" t="s">
        <v>367</v>
      </c>
      <c r="D14" s="85" t="s">
        <v>414</v>
      </c>
      <c r="E14" s="11"/>
      <c r="F14" s="11"/>
      <c r="G14" s="11"/>
      <c r="H14" s="11"/>
      <c r="I14" s="11"/>
      <c r="J14" s="415"/>
    </row>
    <row r="15" spans="1:10" ht="15.75" thickBot="1" x14ac:dyDescent="0.3">
      <c r="A15" s="126"/>
      <c r="B15" s="145"/>
      <c r="C15" s="175"/>
      <c r="D15" s="75" t="s">
        <v>415</v>
      </c>
      <c r="E15" s="11"/>
      <c r="F15" s="11"/>
      <c r="G15" s="11"/>
      <c r="H15" s="11"/>
      <c r="I15" s="11"/>
      <c r="J15" s="415"/>
    </row>
    <row r="16" spans="1:10" ht="15.75" hidden="1" thickBot="1" x14ac:dyDescent="0.3">
      <c r="A16" s="201" t="s">
        <v>18</v>
      </c>
      <c r="B16" s="413" t="s">
        <v>369</v>
      </c>
      <c r="C16" s="6" t="s">
        <v>366</v>
      </c>
      <c r="D16" s="75"/>
      <c r="E16" s="11"/>
      <c r="F16" s="11"/>
      <c r="G16" s="11"/>
      <c r="H16" s="11"/>
      <c r="I16" s="11"/>
    </row>
    <row r="17" spans="1:10" ht="15.75" hidden="1" thickBot="1" x14ac:dyDescent="0.3">
      <c r="A17" s="203"/>
      <c r="B17" s="414"/>
      <c r="C17" s="6" t="s">
        <v>370</v>
      </c>
      <c r="D17" s="85"/>
      <c r="E17" s="11"/>
      <c r="F17" s="11"/>
      <c r="G17" s="11"/>
      <c r="H17" s="11"/>
      <c r="I17" s="11"/>
    </row>
    <row r="18" spans="1:10" ht="15.75" hidden="1" thickBot="1" x14ac:dyDescent="0.3">
      <c r="A18" s="201" t="s">
        <v>371</v>
      </c>
      <c r="B18" s="413" t="s">
        <v>372</v>
      </c>
      <c r="C18" s="6" t="s">
        <v>366</v>
      </c>
      <c r="D18" s="75"/>
      <c r="E18" s="11"/>
      <c r="F18" s="11"/>
      <c r="G18" s="11"/>
      <c r="H18" s="11"/>
      <c r="I18" s="11"/>
    </row>
    <row r="19" spans="1:10" ht="15.75" hidden="1" thickBot="1" x14ac:dyDescent="0.3">
      <c r="A19" s="203"/>
      <c r="B19" s="414"/>
      <c r="C19" s="6" t="s">
        <v>373</v>
      </c>
      <c r="D19" s="85"/>
      <c r="E19" s="11"/>
      <c r="F19" s="11"/>
      <c r="G19" s="11"/>
      <c r="H19" s="11"/>
      <c r="I19" s="11"/>
    </row>
    <row r="20" spans="1:10" ht="15.75" hidden="1" thickBot="1" x14ac:dyDescent="0.3">
      <c r="A20" s="10" t="s">
        <v>374</v>
      </c>
      <c r="B20" s="5" t="s">
        <v>375</v>
      </c>
      <c r="C20" s="5" t="s">
        <v>37</v>
      </c>
      <c r="D20" s="75"/>
      <c r="E20" s="11"/>
      <c r="F20" s="11"/>
      <c r="G20" s="11"/>
      <c r="H20" s="11"/>
      <c r="I20" s="11"/>
    </row>
    <row r="21" spans="1:10" ht="15.75" thickBot="1" x14ac:dyDescent="0.3">
      <c r="A21" s="186" t="s">
        <v>376</v>
      </c>
      <c r="B21" s="357" t="s">
        <v>377</v>
      </c>
      <c r="C21" s="357" t="s">
        <v>37</v>
      </c>
      <c r="D21" s="85" t="s">
        <v>414</v>
      </c>
      <c r="E21" s="11"/>
      <c r="F21" s="11"/>
      <c r="G21" s="11"/>
      <c r="H21" s="11"/>
      <c r="I21" s="11"/>
    </row>
    <row r="22" spans="1:10" ht="15.75" thickBot="1" x14ac:dyDescent="0.3">
      <c r="A22" s="188"/>
      <c r="B22" s="358"/>
      <c r="C22" s="358"/>
      <c r="D22" s="75" t="s">
        <v>415</v>
      </c>
      <c r="E22" s="11"/>
      <c r="F22" s="11"/>
      <c r="G22" s="11"/>
      <c r="H22" s="11"/>
      <c r="I22" s="11"/>
    </row>
    <row r="23" spans="1:10" ht="15.75" thickBot="1" x14ac:dyDescent="0.3">
      <c r="A23" s="186">
        <v>2</v>
      </c>
      <c r="B23" s="357" t="s">
        <v>378</v>
      </c>
      <c r="C23" s="357" t="s">
        <v>10</v>
      </c>
      <c r="D23" s="85" t="s">
        <v>414</v>
      </c>
      <c r="E23" s="11">
        <v>144</v>
      </c>
      <c r="F23" s="11">
        <v>144</v>
      </c>
      <c r="G23" s="11">
        <v>145</v>
      </c>
      <c r="H23" s="11">
        <v>150</v>
      </c>
      <c r="I23" s="11">
        <v>155</v>
      </c>
      <c r="J23" s="207" t="s">
        <v>451</v>
      </c>
    </row>
    <row r="24" spans="1:10" ht="15.75" thickBot="1" x14ac:dyDescent="0.3">
      <c r="A24" s="188"/>
      <c r="B24" s="358"/>
      <c r="C24" s="358"/>
      <c r="D24" s="75" t="s">
        <v>415</v>
      </c>
      <c r="E24" s="11">
        <v>144</v>
      </c>
      <c r="F24" s="11">
        <v>144</v>
      </c>
      <c r="G24" s="11">
        <v>145</v>
      </c>
      <c r="H24" s="11">
        <v>150</v>
      </c>
      <c r="I24" s="11">
        <v>155</v>
      </c>
      <c r="J24" s="416"/>
    </row>
    <row r="25" spans="1:10" ht="15.75" thickBot="1" x14ac:dyDescent="0.3">
      <c r="A25" s="186">
        <v>3</v>
      </c>
      <c r="B25" s="357" t="s">
        <v>379</v>
      </c>
      <c r="C25" s="357" t="s">
        <v>10</v>
      </c>
      <c r="D25" s="85" t="s">
        <v>414</v>
      </c>
      <c r="E25" s="9">
        <v>153</v>
      </c>
      <c r="F25" s="9">
        <v>153</v>
      </c>
      <c r="G25" s="9">
        <v>155</v>
      </c>
      <c r="H25" s="9">
        <v>160</v>
      </c>
      <c r="I25" s="9">
        <v>160</v>
      </c>
      <c r="J25" s="416"/>
    </row>
    <row r="26" spans="1:10" ht="15.75" thickBot="1" x14ac:dyDescent="0.3">
      <c r="A26" s="188"/>
      <c r="B26" s="358"/>
      <c r="C26" s="358"/>
      <c r="D26" s="75" t="s">
        <v>415</v>
      </c>
      <c r="E26" s="9">
        <v>153</v>
      </c>
      <c r="F26" s="9">
        <v>153</v>
      </c>
      <c r="G26" s="9">
        <v>155</v>
      </c>
      <c r="H26" s="9">
        <v>160</v>
      </c>
      <c r="I26" s="9">
        <v>160</v>
      </c>
      <c r="J26" s="416"/>
    </row>
    <row r="27" spans="1:10" ht="15.75" thickBot="1" x14ac:dyDescent="0.3">
      <c r="A27" s="408" t="s">
        <v>66</v>
      </c>
      <c r="B27" s="410" t="s">
        <v>380</v>
      </c>
      <c r="C27" s="357" t="s">
        <v>10</v>
      </c>
      <c r="D27" s="85" t="s">
        <v>414</v>
      </c>
      <c r="E27" s="9">
        <f t="shared" ref="E27:I28" si="0">E25</f>
        <v>153</v>
      </c>
      <c r="F27" s="9">
        <f t="shared" si="0"/>
        <v>153</v>
      </c>
      <c r="G27" s="9">
        <f t="shared" si="0"/>
        <v>155</v>
      </c>
      <c r="H27" s="9">
        <f t="shared" si="0"/>
        <v>160</v>
      </c>
      <c r="I27" s="9">
        <f t="shared" si="0"/>
        <v>160</v>
      </c>
      <c r="J27" s="416"/>
    </row>
    <row r="28" spans="1:10" ht="15.75" thickBot="1" x14ac:dyDescent="0.3">
      <c r="A28" s="409"/>
      <c r="B28" s="411"/>
      <c r="C28" s="358"/>
      <c r="D28" s="75" t="s">
        <v>415</v>
      </c>
      <c r="E28" s="9">
        <f t="shared" si="0"/>
        <v>153</v>
      </c>
      <c r="F28" s="9">
        <f t="shared" si="0"/>
        <v>153</v>
      </c>
      <c r="G28" s="9">
        <f t="shared" si="0"/>
        <v>155</v>
      </c>
      <c r="H28" s="9">
        <f t="shared" si="0"/>
        <v>160</v>
      </c>
      <c r="I28" s="9">
        <f t="shared" si="0"/>
        <v>160</v>
      </c>
      <c r="J28" s="416"/>
    </row>
    <row r="29" spans="1:10" ht="15.75" thickBot="1" x14ac:dyDescent="0.3">
      <c r="A29" s="408" t="s">
        <v>68</v>
      </c>
      <c r="B29" s="410" t="s">
        <v>381</v>
      </c>
      <c r="C29" s="357" t="s">
        <v>10</v>
      </c>
      <c r="D29" s="85" t="s">
        <v>414</v>
      </c>
      <c r="E29" s="9"/>
      <c r="F29" s="9"/>
      <c r="G29" s="9"/>
      <c r="H29" s="9"/>
      <c r="I29" s="9"/>
      <c r="J29" s="416"/>
    </row>
    <row r="30" spans="1:10" ht="15.75" thickBot="1" x14ac:dyDescent="0.3">
      <c r="A30" s="409"/>
      <c r="B30" s="411"/>
      <c r="C30" s="358"/>
      <c r="D30" s="75" t="s">
        <v>415</v>
      </c>
      <c r="E30" s="9"/>
      <c r="F30" s="9"/>
      <c r="G30" s="9"/>
      <c r="H30" s="9"/>
      <c r="I30" s="9"/>
      <c r="J30" s="416"/>
    </row>
    <row r="31" spans="1:10" ht="15.75" thickBot="1" x14ac:dyDescent="0.3">
      <c r="A31" s="408" t="s">
        <v>70</v>
      </c>
      <c r="B31" s="410" t="s">
        <v>382</v>
      </c>
      <c r="C31" s="357" t="s">
        <v>10</v>
      </c>
      <c r="D31" s="85" t="s">
        <v>414</v>
      </c>
      <c r="E31" s="9"/>
      <c r="F31" s="9"/>
      <c r="G31" s="9"/>
      <c r="H31" s="9"/>
      <c r="I31" s="9"/>
      <c r="J31" s="416"/>
    </row>
    <row r="32" spans="1:10" ht="15.75" thickBot="1" x14ac:dyDescent="0.3">
      <c r="A32" s="409"/>
      <c r="B32" s="411"/>
      <c r="C32" s="358"/>
      <c r="D32" s="75" t="s">
        <v>415</v>
      </c>
      <c r="E32" s="9"/>
      <c r="F32" s="9"/>
      <c r="G32" s="9"/>
      <c r="H32" s="9"/>
      <c r="I32" s="9"/>
      <c r="J32" s="416"/>
    </row>
    <row r="33" spans="1:10" ht="15.75" thickBot="1" x14ac:dyDescent="0.3">
      <c r="A33" s="408" t="s">
        <v>72</v>
      </c>
      <c r="B33" s="410" t="s">
        <v>383</v>
      </c>
      <c r="C33" s="357" t="s">
        <v>10</v>
      </c>
      <c r="D33" s="85" t="s">
        <v>414</v>
      </c>
      <c r="E33" s="9"/>
      <c r="F33" s="9"/>
      <c r="G33" s="9"/>
      <c r="H33" s="9"/>
      <c r="I33" s="9"/>
      <c r="J33" s="416"/>
    </row>
    <row r="34" spans="1:10" ht="15.75" thickBot="1" x14ac:dyDescent="0.3">
      <c r="A34" s="409"/>
      <c r="B34" s="411"/>
      <c r="C34" s="358"/>
      <c r="D34" s="75" t="s">
        <v>415</v>
      </c>
      <c r="E34" s="9"/>
      <c r="F34" s="9"/>
      <c r="G34" s="9"/>
      <c r="H34" s="9"/>
      <c r="I34" s="9"/>
      <c r="J34" s="184"/>
    </row>
    <row r="35" spans="1:10" ht="15.75" customHeight="1" thickBot="1" x14ac:dyDescent="0.3">
      <c r="A35" s="408">
        <v>4</v>
      </c>
      <c r="B35" s="410" t="s">
        <v>384</v>
      </c>
      <c r="C35" s="357" t="s">
        <v>10</v>
      </c>
      <c r="D35" s="85" t="s">
        <v>414</v>
      </c>
      <c r="E35" s="9"/>
      <c r="F35" s="9"/>
      <c r="G35" s="9"/>
      <c r="H35" s="9"/>
      <c r="I35" s="9"/>
      <c r="J35" s="207" t="s">
        <v>452</v>
      </c>
    </row>
    <row r="36" spans="1:10" ht="15.75" thickBot="1" x14ac:dyDescent="0.3">
      <c r="A36" s="409"/>
      <c r="B36" s="411"/>
      <c r="C36" s="358"/>
      <c r="D36" s="75" t="s">
        <v>415</v>
      </c>
      <c r="E36" s="9"/>
      <c r="F36" s="9"/>
      <c r="G36" s="9"/>
      <c r="H36" s="9"/>
      <c r="I36" s="9"/>
      <c r="J36" s="416"/>
    </row>
    <row r="37" spans="1:10" ht="15.75" thickBot="1" x14ac:dyDescent="0.3">
      <c r="A37" s="408" t="s">
        <v>385</v>
      </c>
      <c r="B37" s="410" t="s">
        <v>382</v>
      </c>
      <c r="C37" s="357" t="s">
        <v>10</v>
      </c>
      <c r="D37" s="85" t="s">
        <v>414</v>
      </c>
      <c r="E37" s="9"/>
      <c r="F37" s="9"/>
      <c r="G37" s="9"/>
      <c r="H37" s="9"/>
      <c r="I37" s="9"/>
      <c r="J37" s="416"/>
    </row>
    <row r="38" spans="1:10" ht="15.75" thickBot="1" x14ac:dyDescent="0.3">
      <c r="A38" s="409"/>
      <c r="B38" s="411"/>
      <c r="C38" s="358"/>
      <c r="D38" s="75" t="s">
        <v>415</v>
      </c>
      <c r="E38" s="9"/>
      <c r="F38" s="9"/>
      <c r="G38" s="9"/>
      <c r="H38" s="9"/>
      <c r="I38" s="9"/>
      <c r="J38" s="416"/>
    </row>
    <row r="39" spans="1:10" ht="15.75" thickBot="1" x14ac:dyDescent="0.3">
      <c r="A39" s="408" t="s">
        <v>386</v>
      </c>
      <c r="B39" s="410" t="s">
        <v>387</v>
      </c>
      <c r="C39" s="357" t="s">
        <v>10</v>
      </c>
      <c r="D39" s="85" t="s">
        <v>414</v>
      </c>
      <c r="E39" s="9"/>
      <c r="F39" s="9"/>
      <c r="G39" s="9"/>
      <c r="H39" s="9"/>
      <c r="I39" s="9"/>
      <c r="J39" s="416"/>
    </row>
    <row r="40" spans="1:10" ht="15.75" thickBot="1" x14ac:dyDescent="0.3">
      <c r="A40" s="409"/>
      <c r="B40" s="411"/>
      <c r="C40" s="358"/>
      <c r="D40" s="75" t="s">
        <v>415</v>
      </c>
      <c r="E40" s="11"/>
      <c r="F40" s="11"/>
      <c r="G40" s="11"/>
      <c r="H40" s="11"/>
      <c r="I40" s="11"/>
      <c r="J40" s="184"/>
    </row>
    <row r="41" spans="1:10" ht="61.5" customHeight="1" thickBot="1" x14ac:dyDescent="0.3">
      <c r="A41" s="408">
        <v>5</v>
      </c>
      <c r="B41" s="410" t="s">
        <v>388</v>
      </c>
      <c r="C41" s="357"/>
      <c r="D41" s="85" t="s">
        <v>414</v>
      </c>
      <c r="E41" s="11">
        <v>660.5</v>
      </c>
      <c r="F41" s="11">
        <v>660.5</v>
      </c>
      <c r="G41" s="11">
        <v>665.1</v>
      </c>
      <c r="H41" s="11">
        <v>688.1</v>
      </c>
      <c r="I41" s="11">
        <v>688.1</v>
      </c>
      <c r="J41" s="418" t="s">
        <v>450</v>
      </c>
    </row>
    <row r="42" spans="1:10" ht="59.25" customHeight="1" thickBot="1" x14ac:dyDescent="0.3">
      <c r="A42" s="409"/>
      <c r="B42" s="411"/>
      <c r="C42" s="358"/>
      <c r="D42" s="75" t="s">
        <v>415</v>
      </c>
      <c r="E42" s="11">
        <v>660.5</v>
      </c>
      <c r="F42" s="11">
        <v>660.5</v>
      </c>
      <c r="G42" s="11">
        <v>665.1</v>
      </c>
      <c r="H42" s="11">
        <v>688.1</v>
      </c>
      <c r="I42" s="11">
        <v>688.1</v>
      </c>
      <c r="J42" s="419"/>
    </row>
    <row r="43" spans="1:10" ht="26.25" hidden="1" customHeight="1" thickBot="1" x14ac:dyDescent="0.3">
      <c r="A43" s="55" t="s">
        <v>40</v>
      </c>
      <c r="B43" s="19" t="s">
        <v>389</v>
      </c>
      <c r="C43" s="5" t="s">
        <v>390</v>
      </c>
      <c r="D43" s="85"/>
      <c r="E43" s="9">
        <f>E17/КЭР!E19*10000</f>
        <v>0</v>
      </c>
      <c r="F43" s="9">
        <f>F17/КЭР!F19*10000</f>
        <v>0</v>
      </c>
      <c r="G43" s="9">
        <f>G17/КЭР!G19*10000</f>
        <v>0</v>
      </c>
      <c r="H43" s="9">
        <f>H17/КЭР!H19*10000</f>
        <v>0</v>
      </c>
      <c r="I43" s="9">
        <f>I17/КЭР!I19*10000</f>
        <v>0</v>
      </c>
      <c r="J43" s="419"/>
    </row>
    <row r="44" spans="1:10" ht="26.25" hidden="1" customHeight="1" thickBot="1" x14ac:dyDescent="0.3">
      <c r="A44" s="55" t="s">
        <v>42</v>
      </c>
      <c r="B44" s="19" t="s">
        <v>391</v>
      </c>
      <c r="C44" s="5" t="s">
        <v>392</v>
      </c>
      <c r="D44" s="75"/>
      <c r="E44" s="9">
        <f>E19/КЭР!E19*10000</f>
        <v>0</v>
      </c>
      <c r="F44" s="9">
        <f>F19/КЭР!F19*10000</f>
        <v>0</v>
      </c>
      <c r="G44" s="9">
        <f>G19/КЭР!G19*10000</f>
        <v>0</v>
      </c>
      <c r="H44" s="9">
        <f>H19/КЭР!H19*10000</f>
        <v>0</v>
      </c>
      <c r="I44" s="9">
        <f>I19/КЭР!I19*10000</f>
        <v>0</v>
      </c>
      <c r="J44" s="419"/>
    </row>
    <row r="45" spans="1:10" ht="26.25" hidden="1" customHeight="1" thickBot="1" x14ac:dyDescent="0.3">
      <c r="A45" s="55" t="s">
        <v>393</v>
      </c>
      <c r="B45" s="19" t="s">
        <v>394</v>
      </c>
      <c r="C45" s="5" t="s">
        <v>392</v>
      </c>
      <c r="D45" s="85"/>
      <c r="E45" s="11"/>
      <c r="F45" s="11"/>
      <c r="G45" s="11"/>
      <c r="H45" s="11"/>
      <c r="I45" s="11"/>
      <c r="J45" s="419"/>
    </row>
    <row r="46" spans="1:10" ht="26.25" hidden="1" customHeight="1" thickBot="1" x14ac:dyDescent="0.3">
      <c r="A46" s="55" t="s">
        <v>395</v>
      </c>
      <c r="B46" s="19" t="s">
        <v>396</v>
      </c>
      <c r="C46" s="5" t="s">
        <v>397</v>
      </c>
      <c r="D46" s="75"/>
      <c r="E46" s="11"/>
      <c r="F46" s="11"/>
      <c r="G46" s="11"/>
      <c r="H46" s="11"/>
      <c r="I46" s="11"/>
      <c r="J46" s="419"/>
    </row>
    <row r="47" spans="1:10" ht="26.25" hidden="1" customHeight="1" thickBot="1" x14ac:dyDescent="0.3">
      <c r="A47" s="55" t="s">
        <v>398</v>
      </c>
      <c r="B47" s="19" t="s">
        <v>399</v>
      </c>
      <c r="C47" s="5" t="s">
        <v>397</v>
      </c>
      <c r="D47" s="85"/>
      <c r="E47" s="11"/>
      <c r="F47" s="11"/>
      <c r="G47" s="11"/>
      <c r="H47" s="11"/>
      <c r="I47" s="11"/>
      <c r="J47" s="419"/>
    </row>
    <row r="48" spans="1:10" ht="39" hidden="1" customHeight="1" thickBot="1" x14ac:dyDescent="0.3">
      <c r="A48" s="10" t="s">
        <v>400</v>
      </c>
      <c r="B48" s="5" t="s">
        <v>401</v>
      </c>
      <c r="C48" s="5" t="s">
        <v>402</v>
      </c>
      <c r="D48" s="75"/>
      <c r="E48" s="11"/>
      <c r="F48" s="11"/>
      <c r="G48" s="11"/>
      <c r="H48" s="11"/>
      <c r="I48" s="11"/>
      <c r="J48" s="419"/>
    </row>
    <row r="49" spans="1:10" ht="26.25" hidden="1" customHeight="1" thickBot="1" x14ac:dyDescent="0.3">
      <c r="A49" s="10" t="s">
        <v>403</v>
      </c>
      <c r="B49" s="5" t="s">
        <v>404</v>
      </c>
      <c r="C49" s="5" t="s">
        <v>405</v>
      </c>
      <c r="D49" s="85"/>
      <c r="E49" s="11"/>
      <c r="F49" s="11"/>
      <c r="G49" s="11"/>
      <c r="H49" s="11"/>
      <c r="I49" s="11"/>
      <c r="J49" s="419"/>
    </row>
    <row r="50" spans="1:10" ht="26.25" hidden="1" customHeight="1" thickBot="1" x14ac:dyDescent="0.3">
      <c r="A50" s="10" t="s">
        <v>406</v>
      </c>
      <c r="B50" s="5" t="s">
        <v>407</v>
      </c>
      <c r="C50" s="5" t="s">
        <v>405</v>
      </c>
      <c r="D50" s="75"/>
      <c r="E50" s="11"/>
      <c r="F50" s="11"/>
      <c r="G50" s="11"/>
      <c r="H50" s="11"/>
      <c r="I50" s="11"/>
      <c r="J50" s="419"/>
    </row>
    <row r="51" spans="1:10" ht="33.75" customHeight="1" thickBot="1" x14ac:dyDescent="0.3">
      <c r="A51" s="186" t="s">
        <v>408</v>
      </c>
      <c r="B51" s="357" t="s">
        <v>409</v>
      </c>
      <c r="C51" s="357" t="s">
        <v>410</v>
      </c>
      <c r="D51" s="85" t="s">
        <v>414</v>
      </c>
      <c r="E51" s="11">
        <f t="shared" ref="E51:I52" si="1">E41</f>
        <v>660.5</v>
      </c>
      <c r="F51" s="11">
        <f t="shared" si="1"/>
        <v>660.5</v>
      </c>
      <c r="G51" s="11">
        <f t="shared" si="1"/>
        <v>665.1</v>
      </c>
      <c r="H51" s="11">
        <f t="shared" si="1"/>
        <v>688.1</v>
      </c>
      <c r="I51" s="11">
        <f t="shared" si="1"/>
        <v>688.1</v>
      </c>
      <c r="J51" s="419"/>
    </row>
    <row r="52" spans="1:10" ht="33" customHeight="1" thickBot="1" x14ac:dyDescent="0.3">
      <c r="A52" s="188"/>
      <c r="B52" s="358"/>
      <c r="C52" s="358"/>
      <c r="D52" s="75" t="s">
        <v>415</v>
      </c>
      <c r="E52" s="11">
        <f t="shared" si="1"/>
        <v>660.5</v>
      </c>
      <c r="F52" s="11">
        <f t="shared" si="1"/>
        <v>660.5</v>
      </c>
      <c r="G52" s="11">
        <f t="shared" si="1"/>
        <v>665.1</v>
      </c>
      <c r="H52" s="11">
        <f t="shared" si="1"/>
        <v>688.1</v>
      </c>
      <c r="I52" s="11">
        <f t="shared" si="1"/>
        <v>688.1</v>
      </c>
      <c r="J52" s="420"/>
    </row>
    <row r="53" spans="1:10" ht="46.5" customHeight="1" thickBot="1" x14ac:dyDescent="0.3">
      <c r="A53" s="186">
        <v>6</v>
      </c>
      <c r="B53" s="357" t="s">
        <v>411</v>
      </c>
      <c r="C53" s="357" t="s">
        <v>412</v>
      </c>
      <c r="D53" s="85" t="s">
        <v>414</v>
      </c>
      <c r="E53" s="11">
        <v>100</v>
      </c>
      <c r="F53" s="11">
        <v>100</v>
      </c>
      <c r="G53" s="11">
        <v>100</v>
      </c>
      <c r="H53" s="11">
        <v>100</v>
      </c>
      <c r="I53" s="11">
        <v>100</v>
      </c>
      <c r="J53" s="219" t="s">
        <v>453</v>
      </c>
    </row>
    <row r="54" spans="1:10" ht="30" customHeight="1" thickBot="1" x14ac:dyDescent="0.3">
      <c r="A54" s="188"/>
      <c r="B54" s="358"/>
      <c r="C54" s="358"/>
      <c r="D54" s="75" t="s">
        <v>415</v>
      </c>
      <c r="E54" s="5">
        <v>100</v>
      </c>
      <c r="F54" s="5">
        <v>100</v>
      </c>
      <c r="G54" s="5">
        <v>100</v>
      </c>
      <c r="H54" s="5">
        <v>100</v>
      </c>
      <c r="I54" s="5">
        <v>100</v>
      </c>
      <c r="J54" s="417"/>
    </row>
    <row r="55" spans="1:10" x14ac:dyDescent="0.25">
      <c r="A55" s="56"/>
    </row>
    <row r="56" spans="1:10" x14ac:dyDescent="0.25">
      <c r="A56" s="56"/>
    </row>
    <row r="57" spans="1:10" x14ac:dyDescent="0.25">
      <c r="A57" s="56"/>
    </row>
    <row r="58" spans="1:10" x14ac:dyDescent="0.25">
      <c r="A58" s="56"/>
    </row>
    <row r="59" spans="1:10" x14ac:dyDescent="0.25">
      <c r="A59" s="56"/>
    </row>
    <row r="60" spans="1:10" x14ac:dyDescent="0.25">
      <c r="A60" s="56"/>
    </row>
    <row r="61" spans="1:10" x14ac:dyDescent="0.25">
      <c r="A61" s="56"/>
    </row>
    <row r="62" spans="1:10" x14ac:dyDescent="0.25">
      <c r="A62" s="56"/>
    </row>
    <row r="63" spans="1:10" x14ac:dyDescent="0.25">
      <c r="A63" s="56"/>
    </row>
    <row r="64" spans="1:10"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sheetData>
  <mergeCells count="66">
    <mergeCell ref="A41:A42"/>
    <mergeCell ref="A51:A52"/>
    <mergeCell ref="A53:A54"/>
    <mergeCell ref="J2:J3"/>
    <mergeCell ref="J7:J15"/>
    <mergeCell ref="J23:J34"/>
    <mergeCell ref="J35:J40"/>
    <mergeCell ref="J53:J54"/>
    <mergeCell ref="J41:J52"/>
    <mergeCell ref="A8:A11"/>
    <mergeCell ref="B8:B10"/>
    <mergeCell ref="A6:A7"/>
    <mergeCell ref="B6:B7"/>
    <mergeCell ref="C6:C7"/>
    <mergeCell ref="B12:B14"/>
    <mergeCell ref="A31:A32"/>
    <mergeCell ref="A33:A34"/>
    <mergeCell ref="A35:A36"/>
    <mergeCell ref="A37:A38"/>
    <mergeCell ref="A39:A40"/>
    <mergeCell ref="A21:A22"/>
    <mergeCell ref="A23:A24"/>
    <mergeCell ref="A25:A26"/>
    <mergeCell ref="A27:A28"/>
    <mergeCell ref="A29:A30"/>
    <mergeCell ref="C53:C54"/>
    <mergeCell ref="B21:B22"/>
    <mergeCell ref="B23:B24"/>
    <mergeCell ref="B25:B26"/>
    <mergeCell ref="B27:B28"/>
    <mergeCell ref="B29:B30"/>
    <mergeCell ref="B31:B32"/>
    <mergeCell ref="B33:B34"/>
    <mergeCell ref="B35:B36"/>
    <mergeCell ref="B37:B38"/>
    <mergeCell ref="B39:B40"/>
    <mergeCell ref="B41:B42"/>
    <mergeCell ref="B51:B52"/>
    <mergeCell ref="B53:B54"/>
    <mergeCell ref="C39:C40"/>
    <mergeCell ref="C33:C34"/>
    <mergeCell ref="C21:C22"/>
    <mergeCell ref="C35:C36"/>
    <mergeCell ref="C37:C38"/>
    <mergeCell ref="C41:C42"/>
    <mergeCell ref="C51:C52"/>
    <mergeCell ref="C23:C24"/>
    <mergeCell ref="C25:C26"/>
    <mergeCell ref="C27:C28"/>
    <mergeCell ref="C29:C30"/>
    <mergeCell ref="C31:C32"/>
    <mergeCell ref="A1:I1"/>
    <mergeCell ref="A2:A3"/>
    <mergeCell ref="B2:B3"/>
    <mergeCell ref="C2:C3"/>
    <mergeCell ref="G2:I2"/>
    <mergeCell ref="D2:D3"/>
    <mergeCell ref="A18:A19"/>
    <mergeCell ref="B18:B19"/>
    <mergeCell ref="A16:A17"/>
    <mergeCell ref="B16:B17"/>
    <mergeCell ref="B4:I4"/>
    <mergeCell ref="C8:C9"/>
    <mergeCell ref="C10:C11"/>
    <mergeCell ref="C12:C13"/>
    <mergeCell ref="C14:C15"/>
  </mergeCells>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B1" workbookViewId="0">
      <selection activeCell="J37" sqref="J37:J38"/>
    </sheetView>
  </sheetViews>
  <sheetFormatPr defaultRowHeight="15" x14ac:dyDescent="0.25"/>
  <cols>
    <col min="1" max="1" width="6.7109375" customWidth="1"/>
    <col min="2" max="2" width="36.5703125" customWidth="1"/>
    <col min="3" max="4" width="22.140625" customWidth="1"/>
    <col min="10" max="10" width="36.5703125" customWidth="1"/>
  </cols>
  <sheetData>
    <row r="1" spans="1:10" ht="19.5" thickBot="1" x14ac:dyDescent="0.35">
      <c r="A1" s="212"/>
      <c r="B1" s="212"/>
      <c r="C1" s="212"/>
      <c r="D1" s="212"/>
      <c r="E1" s="212"/>
      <c r="F1" s="212"/>
      <c r="G1" s="212"/>
      <c r="H1" s="212"/>
      <c r="I1" s="212"/>
      <c r="J1" s="140"/>
    </row>
    <row r="2" spans="1:10" ht="15.75" thickBot="1" x14ac:dyDescent="0.3">
      <c r="A2" s="159" t="s">
        <v>1</v>
      </c>
      <c r="B2" s="159" t="s">
        <v>2</v>
      </c>
      <c r="C2" s="159" t="s">
        <v>3</v>
      </c>
      <c r="D2" s="159" t="s">
        <v>413</v>
      </c>
      <c r="E2" s="1" t="s">
        <v>4</v>
      </c>
      <c r="F2" s="1" t="s">
        <v>5</v>
      </c>
      <c r="G2" s="161" t="s">
        <v>6</v>
      </c>
      <c r="H2" s="162"/>
      <c r="I2" s="162"/>
      <c r="J2" s="355" t="s">
        <v>416</v>
      </c>
    </row>
    <row r="3" spans="1:10" ht="15.75" thickBot="1" x14ac:dyDescent="0.3">
      <c r="A3" s="160"/>
      <c r="B3" s="160"/>
      <c r="C3" s="160"/>
      <c r="D3" s="160"/>
      <c r="E3" s="2">
        <v>2016</v>
      </c>
      <c r="F3" s="3">
        <v>2017</v>
      </c>
      <c r="G3" s="2">
        <v>2018</v>
      </c>
      <c r="H3" s="2">
        <v>2019</v>
      </c>
      <c r="I3" s="104">
        <v>2020</v>
      </c>
      <c r="J3" s="356"/>
    </row>
    <row r="4" spans="1:10" ht="15.75" thickBot="1" x14ac:dyDescent="0.3">
      <c r="A4" s="12" t="s">
        <v>362</v>
      </c>
      <c r="B4" s="161" t="s">
        <v>363</v>
      </c>
      <c r="C4" s="178"/>
      <c r="D4" s="178"/>
      <c r="E4" s="178"/>
      <c r="F4" s="178"/>
      <c r="G4" s="178"/>
      <c r="H4" s="178"/>
      <c r="I4" s="178"/>
      <c r="J4" s="150"/>
    </row>
    <row r="5" spans="1:10" ht="39" hidden="1" thickBot="1" x14ac:dyDescent="0.3">
      <c r="A5" s="10">
        <v>1</v>
      </c>
      <c r="B5" s="5" t="s">
        <v>364</v>
      </c>
      <c r="C5" s="5"/>
      <c r="D5" s="5"/>
      <c r="E5" s="11"/>
      <c r="F5" s="11"/>
      <c r="G5" s="11"/>
      <c r="H5" s="11"/>
      <c r="I5" s="81"/>
      <c r="J5" s="151"/>
    </row>
    <row r="6" spans="1:10" ht="15.75" hidden="1" thickBot="1" x14ac:dyDescent="0.3">
      <c r="A6" s="170" t="s">
        <v>13</v>
      </c>
      <c r="B6" s="406" t="s">
        <v>365</v>
      </c>
      <c r="C6" s="6" t="s">
        <v>366</v>
      </c>
      <c r="D6" s="6"/>
      <c r="E6" s="11"/>
      <c r="F6" s="11"/>
      <c r="G6" s="11"/>
      <c r="H6" s="11"/>
      <c r="I6" s="81"/>
      <c r="J6" s="151"/>
    </row>
    <row r="7" spans="1:10" ht="15.75" hidden="1" thickBot="1" x14ac:dyDescent="0.3">
      <c r="A7" s="171"/>
      <c r="B7" s="422"/>
      <c r="C7" s="6" t="s">
        <v>367</v>
      </c>
      <c r="D7" s="6"/>
      <c r="E7" s="11"/>
      <c r="F7" s="11"/>
      <c r="G7" s="11"/>
      <c r="H7" s="11"/>
      <c r="I7" s="81"/>
      <c r="J7" s="151"/>
    </row>
    <row r="8" spans="1:10" ht="15.75" hidden="1" thickBot="1" x14ac:dyDescent="0.3">
      <c r="A8" s="170" t="s">
        <v>15</v>
      </c>
      <c r="B8" s="406" t="s">
        <v>368</v>
      </c>
      <c r="C8" s="6" t="s">
        <v>366</v>
      </c>
      <c r="D8" s="6"/>
      <c r="E8" s="11"/>
      <c r="F8" s="11"/>
      <c r="G8" s="11"/>
      <c r="H8" s="11"/>
      <c r="I8" s="81"/>
      <c r="J8" s="151"/>
    </row>
    <row r="9" spans="1:10" ht="15.75" hidden="1" thickBot="1" x14ac:dyDescent="0.3">
      <c r="A9" s="171"/>
      <c r="B9" s="422"/>
      <c r="C9" s="6" t="s">
        <v>367</v>
      </c>
      <c r="D9" s="6"/>
      <c r="E9" s="11"/>
      <c r="F9" s="11"/>
      <c r="G9" s="11"/>
      <c r="H9" s="11"/>
      <c r="I9" s="81"/>
      <c r="J9" s="151"/>
    </row>
    <row r="10" spans="1:10" ht="15.75" hidden="1" thickBot="1" x14ac:dyDescent="0.3">
      <c r="A10" s="201" t="s">
        <v>18</v>
      </c>
      <c r="B10" s="413" t="s">
        <v>369</v>
      </c>
      <c r="C10" s="6" t="s">
        <v>366</v>
      </c>
      <c r="D10" s="6"/>
      <c r="E10" s="11"/>
      <c r="F10" s="11"/>
      <c r="G10" s="11"/>
      <c r="H10" s="11"/>
      <c r="I10" s="81"/>
      <c r="J10" s="151"/>
    </row>
    <row r="11" spans="1:10" ht="15.75" hidden="1" thickBot="1" x14ac:dyDescent="0.3">
      <c r="A11" s="203"/>
      <c r="B11" s="414"/>
      <c r="C11" s="6" t="s">
        <v>370</v>
      </c>
      <c r="D11" s="6"/>
      <c r="E11" s="11"/>
      <c r="F11" s="11"/>
      <c r="G11" s="11"/>
      <c r="H11" s="11"/>
      <c r="I11" s="81"/>
      <c r="J11" s="151"/>
    </row>
    <row r="12" spans="1:10" ht="15.75" hidden="1" thickBot="1" x14ac:dyDescent="0.3">
      <c r="A12" s="201" t="s">
        <v>371</v>
      </c>
      <c r="B12" s="413" t="s">
        <v>372</v>
      </c>
      <c r="C12" s="6" t="s">
        <v>366</v>
      </c>
      <c r="D12" s="6"/>
      <c r="E12" s="11"/>
      <c r="F12" s="11"/>
      <c r="G12" s="11"/>
      <c r="H12" s="11"/>
      <c r="I12" s="81"/>
      <c r="J12" s="151"/>
    </row>
    <row r="13" spans="1:10" ht="15.75" hidden="1" thickBot="1" x14ac:dyDescent="0.3">
      <c r="A13" s="203"/>
      <c r="B13" s="414"/>
      <c r="C13" s="6" t="s">
        <v>373</v>
      </c>
      <c r="D13" s="6"/>
      <c r="E13" s="11"/>
      <c r="F13" s="11"/>
      <c r="G13" s="11"/>
      <c r="H13" s="11"/>
      <c r="I13" s="81"/>
      <c r="J13" s="151"/>
    </row>
    <row r="14" spans="1:10" ht="15.75" hidden="1" thickBot="1" x14ac:dyDescent="0.3">
      <c r="A14" s="10" t="s">
        <v>374</v>
      </c>
      <c r="B14" s="5" t="s">
        <v>375</v>
      </c>
      <c r="C14" s="5" t="s">
        <v>37</v>
      </c>
      <c r="D14" s="5"/>
      <c r="E14" s="11"/>
      <c r="F14" s="11"/>
      <c r="G14" s="11"/>
      <c r="H14" s="11"/>
      <c r="I14" s="81"/>
      <c r="J14" s="151"/>
    </row>
    <row r="15" spans="1:10" ht="15.75" hidden="1" thickBot="1" x14ac:dyDescent="0.3">
      <c r="A15" s="10" t="s">
        <v>376</v>
      </c>
      <c r="B15" s="5" t="s">
        <v>377</v>
      </c>
      <c r="C15" s="5" t="s">
        <v>37</v>
      </c>
      <c r="D15" s="5"/>
      <c r="E15" s="11"/>
      <c r="F15" s="11"/>
      <c r="G15" s="11"/>
      <c r="H15" s="11"/>
      <c r="I15" s="81"/>
      <c r="J15" s="151"/>
    </row>
    <row r="16" spans="1:10" ht="26.25" hidden="1" thickBot="1" x14ac:dyDescent="0.3">
      <c r="A16" s="10">
        <v>2</v>
      </c>
      <c r="B16" s="5" t="s">
        <v>378</v>
      </c>
      <c r="C16" s="5" t="s">
        <v>10</v>
      </c>
      <c r="D16" s="5"/>
      <c r="E16" s="11"/>
      <c r="F16" s="11"/>
      <c r="G16" s="11"/>
      <c r="H16" s="11"/>
      <c r="I16" s="81"/>
      <c r="J16" s="151"/>
    </row>
    <row r="17" spans="1:10" ht="15.75" hidden="1" thickBot="1" x14ac:dyDescent="0.3">
      <c r="A17" s="10">
        <v>3</v>
      </c>
      <c r="B17" s="5" t="s">
        <v>379</v>
      </c>
      <c r="C17" s="5" t="s">
        <v>10</v>
      </c>
      <c r="D17" s="5"/>
      <c r="E17" s="9">
        <f>E18+E19+E20+E21</f>
        <v>0</v>
      </c>
      <c r="F17" s="9">
        <f>F18+F19+F20+F21</f>
        <v>0</v>
      </c>
      <c r="G17" s="9">
        <f>G18+G19+G20+G21</f>
        <v>0</v>
      </c>
      <c r="H17" s="9">
        <f>H18+H19+H20+H21</f>
        <v>0</v>
      </c>
      <c r="I17" s="80">
        <f>I18+I19+I20+I21</f>
        <v>0</v>
      </c>
      <c r="J17" s="152"/>
    </row>
    <row r="18" spans="1:10" ht="15.75" hidden="1" thickBot="1" x14ac:dyDescent="0.3">
      <c r="A18" s="55" t="s">
        <v>66</v>
      </c>
      <c r="B18" s="19" t="s">
        <v>380</v>
      </c>
      <c r="C18" s="5" t="s">
        <v>10</v>
      </c>
      <c r="D18" s="5"/>
      <c r="E18" s="9"/>
      <c r="F18" s="9"/>
      <c r="G18" s="9"/>
      <c r="H18" s="9"/>
      <c r="I18" s="80"/>
      <c r="J18" s="152"/>
    </row>
    <row r="19" spans="1:10" ht="26.25" hidden="1" thickBot="1" x14ac:dyDescent="0.3">
      <c r="A19" s="55" t="s">
        <v>68</v>
      </c>
      <c r="B19" s="19" t="s">
        <v>381</v>
      </c>
      <c r="C19" s="5" t="s">
        <v>10</v>
      </c>
      <c r="D19" s="5"/>
      <c r="E19" s="9"/>
      <c r="F19" s="9"/>
      <c r="G19" s="9"/>
      <c r="H19" s="9"/>
      <c r="I19" s="80"/>
      <c r="J19" s="152"/>
    </row>
    <row r="20" spans="1:10" ht="26.25" hidden="1" thickBot="1" x14ac:dyDescent="0.3">
      <c r="A20" s="55" t="s">
        <v>70</v>
      </c>
      <c r="B20" s="19" t="s">
        <v>382</v>
      </c>
      <c r="C20" s="5" t="s">
        <v>10</v>
      </c>
      <c r="D20" s="5"/>
      <c r="E20" s="9"/>
      <c r="F20" s="9"/>
      <c r="G20" s="9"/>
      <c r="H20" s="9"/>
      <c r="I20" s="80"/>
      <c r="J20" s="152"/>
    </row>
    <row r="21" spans="1:10" ht="26.25" hidden="1" thickBot="1" x14ac:dyDescent="0.3">
      <c r="A21" s="55" t="s">
        <v>72</v>
      </c>
      <c r="B21" s="19" t="s">
        <v>383</v>
      </c>
      <c r="C21" s="5" t="s">
        <v>10</v>
      </c>
      <c r="D21" s="5"/>
      <c r="E21" s="9"/>
      <c r="F21" s="9"/>
      <c r="G21" s="9"/>
      <c r="H21" s="9"/>
      <c r="I21" s="80"/>
      <c r="J21" s="152"/>
    </row>
    <row r="22" spans="1:10" ht="15.75" hidden="1" thickBot="1" x14ac:dyDescent="0.3">
      <c r="A22" s="55">
        <v>4</v>
      </c>
      <c r="B22" s="19" t="s">
        <v>384</v>
      </c>
      <c r="C22" s="5" t="s">
        <v>10</v>
      </c>
      <c r="D22" s="5"/>
      <c r="E22" s="9">
        <f>E23+E24</f>
        <v>0</v>
      </c>
      <c r="F22" s="9">
        <f>F23+F24</f>
        <v>0</v>
      </c>
      <c r="G22" s="9">
        <f>G23+G24</f>
        <v>0</v>
      </c>
      <c r="H22" s="9">
        <f>H23+H24</f>
        <v>0</v>
      </c>
      <c r="I22" s="80">
        <f>I23+I24</f>
        <v>0</v>
      </c>
      <c r="J22" s="152"/>
    </row>
    <row r="23" spans="1:10" ht="26.25" hidden="1" thickBot="1" x14ac:dyDescent="0.3">
      <c r="A23" s="55" t="s">
        <v>385</v>
      </c>
      <c r="B23" s="19" t="s">
        <v>382</v>
      </c>
      <c r="C23" s="5" t="s">
        <v>10</v>
      </c>
      <c r="D23" s="5"/>
      <c r="E23" s="9"/>
      <c r="F23" s="9"/>
      <c r="G23" s="9"/>
      <c r="H23" s="9"/>
      <c r="I23" s="80"/>
      <c r="J23" s="152"/>
    </row>
    <row r="24" spans="1:10" ht="26.25" hidden="1" thickBot="1" x14ac:dyDescent="0.3">
      <c r="A24" s="55" t="s">
        <v>386</v>
      </c>
      <c r="B24" s="19" t="s">
        <v>387</v>
      </c>
      <c r="C24" s="5" t="s">
        <v>10</v>
      </c>
      <c r="D24" s="53"/>
      <c r="E24" s="11"/>
      <c r="F24" s="11"/>
      <c r="G24" s="11"/>
      <c r="H24" s="11"/>
      <c r="I24" s="81"/>
      <c r="J24" s="151"/>
    </row>
    <row r="25" spans="1:10" ht="30" customHeight="1" thickBot="1" x14ac:dyDescent="0.3">
      <c r="A25" s="408">
        <v>5</v>
      </c>
      <c r="B25" s="410" t="s">
        <v>388</v>
      </c>
      <c r="C25" s="256"/>
      <c r="D25" s="147" t="s">
        <v>414</v>
      </c>
      <c r="E25" s="11"/>
      <c r="F25" s="11"/>
      <c r="G25" s="11"/>
      <c r="H25" s="11"/>
      <c r="I25" s="81"/>
      <c r="J25" s="423" t="s">
        <v>454</v>
      </c>
    </row>
    <row r="26" spans="1:10" ht="36.75" customHeight="1" thickBot="1" x14ac:dyDescent="0.3">
      <c r="A26" s="409"/>
      <c r="B26" s="411"/>
      <c r="C26" s="257"/>
      <c r="D26" s="148" t="s">
        <v>415</v>
      </c>
      <c r="E26" s="11"/>
      <c r="F26" s="11"/>
      <c r="G26" s="11"/>
      <c r="H26" s="11"/>
      <c r="I26" s="81"/>
      <c r="J26" s="424"/>
    </row>
    <row r="27" spans="1:10" ht="26.25" hidden="1" customHeight="1" thickBot="1" x14ac:dyDescent="0.3">
      <c r="A27" s="55" t="s">
        <v>40</v>
      </c>
      <c r="B27" s="19" t="s">
        <v>389</v>
      </c>
      <c r="C27" s="115" t="s">
        <v>390</v>
      </c>
      <c r="D27" s="148"/>
      <c r="E27" s="9">
        <f>E11/КЭР!E19*10000</f>
        <v>0</v>
      </c>
      <c r="F27" s="9">
        <f>F11/КЭР!F19*10000</f>
        <v>0</v>
      </c>
      <c r="G27" s="9">
        <f>G11/КЭР!G19*10000</f>
        <v>0</v>
      </c>
      <c r="H27" s="9">
        <f>H11/КЭР!H19*10000</f>
        <v>0</v>
      </c>
      <c r="I27" s="80">
        <f>I11/КЭР!I19*10000</f>
        <v>0</v>
      </c>
      <c r="J27" s="424"/>
    </row>
    <row r="28" spans="1:10" ht="26.25" hidden="1" customHeight="1" thickBot="1" x14ac:dyDescent="0.3">
      <c r="A28" s="55" t="s">
        <v>42</v>
      </c>
      <c r="B28" s="19" t="s">
        <v>391</v>
      </c>
      <c r="C28" s="115" t="s">
        <v>392</v>
      </c>
      <c r="D28" s="148"/>
      <c r="E28" s="9">
        <f>E13/КЭР!E19*10000</f>
        <v>0</v>
      </c>
      <c r="F28" s="9">
        <f>F13/КЭР!F19*10000</f>
        <v>0</v>
      </c>
      <c r="G28" s="9">
        <f>G13/КЭР!G19*10000</f>
        <v>0</v>
      </c>
      <c r="H28" s="9">
        <f>H13/КЭР!H19*10000</f>
        <v>0</v>
      </c>
      <c r="I28" s="80">
        <f>I13/КЭР!I19*10000</f>
        <v>0</v>
      </c>
      <c r="J28" s="424"/>
    </row>
    <row r="29" spans="1:10" ht="26.25" hidden="1" customHeight="1" thickBot="1" x14ac:dyDescent="0.3">
      <c r="A29" s="55" t="s">
        <v>393</v>
      </c>
      <c r="B29" s="19" t="s">
        <v>394</v>
      </c>
      <c r="C29" s="115" t="s">
        <v>392</v>
      </c>
      <c r="D29" s="148"/>
      <c r="E29" s="11"/>
      <c r="F29" s="11"/>
      <c r="G29" s="11"/>
      <c r="H29" s="11"/>
      <c r="I29" s="81"/>
      <c r="J29" s="424"/>
    </row>
    <row r="30" spans="1:10" ht="26.25" hidden="1" customHeight="1" thickBot="1" x14ac:dyDescent="0.3">
      <c r="A30" s="55" t="s">
        <v>395</v>
      </c>
      <c r="B30" s="19" t="s">
        <v>396</v>
      </c>
      <c r="C30" s="115" t="s">
        <v>397</v>
      </c>
      <c r="D30" s="148"/>
      <c r="E30" s="11"/>
      <c r="F30" s="11"/>
      <c r="G30" s="11"/>
      <c r="H30" s="11"/>
      <c r="I30" s="81"/>
      <c r="J30" s="424"/>
    </row>
    <row r="31" spans="1:10" ht="26.25" hidden="1" customHeight="1" thickBot="1" x14ac:dyDescent="0.3">
      <c r="A31" s="55" t="s">
        <v>398</v>
      </c>
      <c r="B31" s="19" t="s">
        <v>399</v>
      </c>
      <c r="C31" s="115" t="s">
        <v>397</v>
      </c>
      <c r="D31" s="148"/>
      <c r="E31" s="11"/>
      <c r="F31" s="11"/>
      <c r="G31" s="11"/>
      <c r="H31" s="11"/>
      <c r="I31" s="81"/>
      <c r="J31" s="424"/>
    </row>
    <row r="32" spans="1:10" ht="35.25" customHeight="1" thickBot="1" x14ac:dyDescent="0.3">
      <c r="A32" s="186" t="s">
        <v>400</v>
      </c>
      <c r="B32" s="357" t="s">
        <v>401</v>
      </c>
      <c r="C32" s="256" t="s">
        <v>402</v>
      </c>
      <c r="D32" s="148" t="s">
        <v>414</v>
      </c>
      <c r="E32" s="11"/>
      <c r="F32" s="11"/>
      <c r="G32" s="11"/>
      <c r="H32" s="11"/>
      <c r="I32" s="81"/>
      <c r="J32" s="424"/>
    </row>
    <row r="33" spans="1:10" ht="23.25" customHeight="1" thickBot="1" x14ac:dyDescent="0.3">
      <c r="A33" s="188"/>
      <c r="B33" s="358"/>
      <c r="C33" s="257"/>
      <c r="D33" s="148" t="s">
        <v>415</v>
      </c>
      <c r="E33" s="11"/>
      <c r="F33" s="11"/>
      <c r="G33" s="11"/>
      <c r="H33" s="11"/>
      <c r="I33" s="81"/>
      <c r="J33" s="425"/>
    </row>
    <row r="34" spans="1:10" ht="26.25" hidden="1" customHeight="1" thickBot="1" x14ac:dyDescent="0.3">
      <c r="A34" s="10" t="s">
        <v>403</v>
      </c>
      <c r="B34" s="5" t="s">
        <v>404</v>
      </c>
      <c r="C34" s="115" t="s">
        <v>405</v>
      </c>
      <c r="D34" s="148"/>
      <c r="E34" s="11"/>
      <c r="F34" s="11"/>
      <c r="G34" s="11"/>
      <c r="H34" s="11"/>
      <c r="I34" s="81"/>
      <c r="J34" s="151"/>
    </row>
    <row r="35" spans="1:10" ht="26.25" hidden="1" customHeight="1" thickBot="1" x14ac:dyDescent="0.3">
      <c r="A35" s="10" t="s">
        <v>406</v>
      </c>
      <c r="B35" s="5" t="s">
        <v>407</v>
      </c>
      <c r="C35" s="115" t="s">
        <v>405</v>
      </c>
      <c r="D35" s="148"/>
      <c r="E35" s="11"/>
      <c r="F35" s="11"/>
      <c r="G35" s="11"/>
      <c r="H35" s="11"/>
      <c r="I35" s="81"/>
      <c r="J35" s="151"/>
    </row>
    <row r="36" spans="1:10" ht="26.25" hidden="1" customHeight="1" thickBot="1" x14ac:dyDescent="0.3">
      <c r="A36" s="10" t="s">
        <v>408</v>
      </c>
      <c r="B36" s="5" t="s">
        <v>409</v>
      </c>
      <c r="C36" s="115" t="s">
        <v>410</v>
      </c>
      <c r="D36" s="148"/>
      <c r="E36" s="11"/>
      <c r="F36" s="11"/>
      <c r="G36" s="11"/>
      <c r="H36" s="11"/>
      <c r="I36" s="81"/>
      <c r="J36" s="151"/>
    </row>
    <row r="37" spans="1:10" ht="48" customHeight="1" thickBot="1" x14ac:dyDescent="0.3">
      <c r="A37" s="186">
        <v>6</v>
      </c>
      <c r="B37" s="357" t="s">
        <v>411</v>
      </c>
      <c r="C37" s="256" t="s">
        <v>412</v>
      </c>
      <c r="D37" s="148" t="s">
        <v>414</v>
      </c>
      <c r="E37" s="11">
        <v>100</v>
      </c>
      <c r="F37" s="11">
        <v>100</v>
      </c>
      <c r="G37" s="11">
        <v>100</v>
      </c>
      <c r="H37" s="11">
        <v>100</v>
      </c>
      <c r="I37" s="81">
        <v>100</v>
      </c>
      <c r="J37" s="426" t="s">
        <v>453</v>
      </c>
    </row>
    <row r="38" spans="1:10" ht="53.25" customHeight="1" thickBot="1" x14ac:dyDescent="0.3">
      <c r="A38" s="188"/>
      <c r="B38" s="358"/>
      <c r="C38" s="257"/>
      <c r="D38" s="149" t="s">
        <v>415</v>
      </c>
      <c r="E38" s="5">
        <v>100</v>
      </c>
      <c r="F38" s="5">
        <v>100</v>
      </c>
      <c r="G38" s="5">
        <v>100</v>
      </c>
      <c r="H38" s="5">
        <v>100</v>
      </c>
      <c r="I38" s="115">
        <v>100</v>
      </c>
      <c r="J38" s="427"/>
    </row>
    <row r="39" spans="1:10" x14ac:dyDescent="0.25">
      <c r="A39" s="56"/>
    </row>
    <row r="40" spans="1:10" x14ac:dyDescent="0.25">
      <c r="A40" s="56"/>
    </row>
    <row r="41" spans="1:10" x14ac:dyDescent="0.25">
      <c r="A41" s="56"/>
    </row>
    <row r="42" spans="1:10" x14ac:dyDescent="0.25">
      <c r="A42" s="56"/>
    </row>
    <row r="43" spans="1:10" x14ac:dyDescent="0.25">
      <c r="A43" s="56"/>
    </row>
    <row r="44" spans="1:10" x14ac:dyDescent="0.25">
      <c r="A44" s="56"/>
    </row>
    <row r="45" spans="1:10" x14ac:dyDescent="0.25">
      <c r="A45" s="56"/>
    </row>
    <row r="46" spans="1:10" x14ac:dyDescent="0.25">
      <c r="A46" s="56"/>
    </row>
    <row r="47" spans="1:10" x14ac:dyDescent="0.25">
      <c r="A47" s="56"/>
    </row>
    <row r="48" spans="1:10"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6"/>
    </row>
    <row r="62" spans="1:1" x14ac:dyDescent="0.25">
      <c r="A62" s="56"/>
    </row>
    <row r="63" spans="1:1" x14ac:dyDescent="0.25">
      <c r="A63" s="56"/>
    </row>
    <row r="64" spans="1:1"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sheetData>
  <mergeCells count="27">
    <mergeCell ref="A37:A38"/>
    <mergeCell ref="B37:B38"/>
    <mergeCell ref="C37:C38"/>
    <mergeCell ref="J2:J3"/>
    <mergeCell ref="J25:J33"/>
    <mergeCell ref="J37:J38"/>
    <mergeCell ref="A25:A26"/>
    <mergeCell ref="A32:A33"/>
    <mergeCell ref="B32:B33"/>
    <mergeCell ref="B25:B26"/>
    <mergeCell ref="C32:C33"/>
    <mergeCell ref="C25:C26"/>
    <mergeCell ref="B4:I4"/>
    <mergeCell ref="A12:A13"/>
    <mergeCell ref="B12:B13"/>
    <mergeCell ref="A6:A7"/>
    <mergeCell ref="A1:I1"/>
    <mergeCell ref="A2:A3"/>
    <mergeCell ref="B2:B3"/>
    <mergeCell ref="C2:C3"/>
    <mergeCell ref="G2:I2"/>
    <mergeCell ref="D2:D3"/>
    <mergeCell ref="B6:B7"/>
    <mergeCell ref="A8:A9"/>
    <mergeCell ref="B8:B9"/>
    <mergeCell ref="A10:A11"/>
    <mergeCell ref="B10:B11"/>
  </mergeCells>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Транспорт</vt:lpstr>
      <vt:lpstr>КЭР</vt:lpstr>
      <vt:lpstr>АПК</vt:lpstr>
      <vt:lpstr>КФ</vt:lpstr>
      <vt:lpstr>ОАиГ</vt:lpstr>
      <vt:lpstr>ОМПСиК</vt:lpstr>
      <vt:lpstr>ЦРБ</vt:lpstr>
      <vt:lpstr>КО</vt:lpstr>
      <vt:lpstr>КСЗН</vt:lpstr>
      <vt:lpstr>ЦЗН</vt:lpstr>
      <vt:lpstr>Лист1</vt:lpstr>
      <vt:lpstr>АПК!Область_печати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Novoenko</dc:creator>
  <cp:lastModifiedBy>Пользователь Windows</cp:lastModifiedBy>
  <cp:lastPrinted>2017-11-07T12:30:55Z</cp:lastPrinted>
  <dcterms:created xsi:type="dcterms:W3CDTF">2017-07-21T14:36:01Z</dcterms:created>
  <dcterms:modified xsi:type="dcterms:W3CDTF">2017-11-10T07:26:25Z</dcterms:modified>
</cp:coreProperties>
</file>