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с.дох.17г." sheetId="1" r:id="rId1"/>
    <sheet name="Рос.расх.17г." sheetId="2" r:id="rId2"/>
    <sheet name="Источн.деф" sheetId="3" r:id="rId3"/>
  </sheets>
  <definedNames>
    <definedName name="BFT_Print_Titles" localSheetId="1">'Рос.расх.17г.'!$7:$9</definedName>
    <definedName name="_xlnm.Print_Titles" localSheetId="1">'Рос.расх.17г.'!$7:$9</definedName>
  </definedNames>
  <calcPr fullCalcOnLoad="1" refMode="R1C1"/>
</workbook>
</file>

<file path=xl/sharedStrings.xml><?xml version="1.0" encoding="utf-8"?>
<sst xmlns="http://schemas.openxmlformats.org/spreadsheetml/2006/main" count="842" uniqueCount="366">
  <si>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</si>
  <si>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</si>
  <si>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</si>
  <si>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</si>
  <si>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</si>
  <si>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</si>
  <si>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</si>
  <si>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</si>
  <si>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</si>
  <si>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КОСГУ</t>
  </si>
  <si>
    <t>КВР</t>
  </si>
  <si>
    <t>КЦСР</t>
  </si>
  <si>
    <t>КФСР</t>
  </si>
  <si>
    <t>Наименование показателя</t>
  </si>
  <si>
    <t/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</si>
  <si>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</si>
  <si>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</si>
  <si>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</si>
  <si>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</si>
  <si>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</si>
  <si>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</si>
  <si>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211</t>
  </si>
  <si>
    <t>Заработная плата</t>
  </si>
  <si>
    <t>213</t>
  </si>
  <si>
    <t>Начисления на выплаты по оплате труда</t>
  </si>
  <si>
    <t>221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</si>
  <si>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</si>
  <si>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</si>
  <si>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</si>
  <si>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</si>
  <si>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</si>
  <si>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</si>
  <si>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</si>
  <si>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</si>
  <si>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</si>
  <si>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</si>
  <si>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</si>
  <si>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</si>
  <si>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</si>
  <si>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</si>
  <si>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</si>
  <si>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</si>
  <si>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</si>
  <si>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</si>
  <si>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</si>
  <si>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</si>
  <si>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</si>
  <si>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</si>
  <si>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</si>
  <si>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</si>
  <si>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</si>
  <si>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</si>
  <si>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</si>
  <si>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</si>
  <si>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</si>
  <si>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</si>
  <si>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</si>
  <si>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</si>
  <si>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0800</t>
  </si>
  <si>
    <t>КУЛЬТУРА, КИНЕМАТОГРАФИЯ, СРЕДСТВА МАССОВОЙ ИНФОРМАЦИИ</t>
  </si>
  <si>
    <t>0801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</si>
  <si>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</si>
  <si>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</si>
  <si>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</si>
  <si>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224</t>
  </si>
  <si>
    <t>Арендная плата за пользование имуществом</t>
  </si>
  <si>
    <t>Библиотеки</t>
  </si>
  <si>
    <t>251</t>
  </si>
  <si>
    <t xml:space="preserve">Факт исп. за </t>
  </si>
  <si>
    <t>Прочие неналоговые доходы</t>
  </si>
  <si>
    <t xml:space="preserve">в том числе </t>
  </si>
  <si>
    <t xml:space="preserve">по Администрации Скребловского СП </t>
  </si>
  <si>
    <t xml:space="preserve">по СКЦ Лидер </t>
  </si>
  <si>
    <t>Код бюджетной классификации</t>
  </si>
  <si>
    <t xml:space="preserve"> Источник доходов</t>
  </si>
  <si>
    <t>Раздел 1 Доходы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</si>
  <si>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</si>
  <si>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</si>
  <si>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</si>
  <si>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</si>
  <si>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</si>
  <si>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</si>
  <si>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1 06 00000 00 0000 000</t>
  </si>
  <si>
    <t>Налоги на имущество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</si>
  <si>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</si>
  <si>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</si>
  <si>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1 08 00000 00 0000 000</t>
  </si>
  <si>
    <t>Государственная пошлина , сборы</t>
  </si>
  <si>
    <t>Доходы от использования имущества, находящегося в государственной и муниципальной собственности.</t>
  </si>
  <si>
    <t>1 13 00000 00 0000 000</t>
  </si>
  <si>
    <t>Доходы от оказания платных услуг и компенсации затрат государства</t>
  </si>
  <si>
    <t>1 14 00000 00 0000 000</t>
  </si>
  <si>
    <t>1 17 00000 00 0000 000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</si>
  <si>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</si>
  <si>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</si>
  <si>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</si>
  <si>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</si>
  <si>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Безвозмездные поступления от других бюджетов бюджетной системы РФ</t>
  </si>
  <si>
    <t>Субвенции бюджетам поселений  на осуществление первичного  воинского учета на территориях, где отсутствуют военные комиссариаты</t>
  </si>
  <si>
    <t>Всего доходов</t>
  </si>
  <si>
    <t>1 08 0420 01 1000 110</t>
  </si>
  <si>
    <t>1 11 00000 00 0000 000</t>
  </si>
  <si>
    <t xml:space="preserve">Государственная пошлина за совершение нотариальных действий должностными лицами ОМС, уполномоченными в соответствии с законодательными актами РФ на совершение нотариальных действий </t>
  </si>
  <si>
    <t xml:space="preserve"> 1 11 05035 10 0000 120</t>
  </si>
  <si>
    <t>Доходы от сдачи в аренду имущества 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</si>
  <si>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ИСПОЛНЕНИЕ РОСПИСИ ДОХОДОВ БЮДЖЕТА СКРЕБЛОВСКОГО</t>
  </si>
  <si>
    <t>Приложение № 1</t>
  </si>
  <si>
    <t>ВСЕГО РАСХОДОВ</t>
  </si>
  <si>
    <t>по Скребловскому сельскому поселению.</t>
  </si>
  <si>
    <t>0113</t>
  </si>
  <si>
    <t>1001</t>
  </si>
  <si>
    <t>263</t>
  </si>
  <si>
    <t>СОЦИАЛЬНАЯ ПОЛИТИКА</t>
  </si>
  <si>
    <t>Доплаты к пенсиям и дополнительное пенсионное обеспечение</t>
  </si>
  <si>
    <t>Социальные выплаты</t>
  </si>
  <si>
    <t>1 11 09045 10 0000 120</t>
  </si>
  <si>
    <t>Прочие поступления от использования имущества</t>
  </si>
  <si>
    <t>% исп-я</t>
  </si>
  <si>
    <t>Сумма план на год      ( руб)</t>
  </si>
  <si>
    <t xml:space="preserve">Текущий год план </t>
  </si>
  <si>
    <t xml:space="preserve">Резервный Фонд </t>
  </si>
  <si>
    <t>111</t>
  </si>
  <si>
    <t>212</t>
  </si>
  <si>
    <t>0409</t>
  </si>
  <si>
    <t>Землеустроительные работы</t>
  </si>
  <si>
    <t>1 13 02995 10 0000 130</t>
  </si>
  <si>
    <t>Прочие доходы от компенсации затрат бюджетов поселений</t>
  </si>
  <si>
    <t>1 14 02053100 0000 410</t>
  </si>
  <si>
    <t>Доходы от реализации иного имущества,находящегося  в собственности поселений</t>
  </si>
  <si>
    <t>Межбюд. тр-ты бюджетам мун.районов из бюд. поселений и межб.трансф. бюджетам пос-ний из бюд. мун.районов на осущ. части полномочий по решению вопросов местного значения в соответствии с заключенными соглашениями</t>
  </si>
  <si>
    <t>Осуществление перв. ВУ на территориях, где отсутствуют воен.ком-ты</t>
  </si>
  <si>
    <t>Доплаты к пенсиям  муниципальных служащих</t>
  </si>
  <si>
    <t>Субвенции бюджетам поселений  на выполнение передаваемых полномочий субъектов РФ</t>
  </si>
  <si>
    <t>Дотации бюджетам поселений на выравнивание уровня бюджетной обеспеченности  из областного  фонда финансовой поддержки (ЛО)</t>
  </si>
  <si>
    <t xml:space="preserve"> 2 02 01000 00 0000 000</t>
  </si>
  <si>
    <t>Прочие межбюджные трансферты  бюджетам поселений</t>
  </si>
  <si>
    <t xml:space="preserve">Субвенции бюджетам поселений  </t>
  </si>
  <si>
    <t xml:space="preserve"> 1 03 02200 01 0000 110</t>
  </si>
  <si>
    <t>Доходы от уплаты акцизов на нефтепродукты</t>
  </si>
  <si>
    <t>121</t>
  </si>
  <si>
    <t>Уплата прочих налогов и сборов</t>
  </si>
  <si>
    <t>244</t>
  </si>
  <si>
    <t>Полномочия по ГО и ЧС</t>
  </si>
  <si>
    <t>Полномочия по землеустроительным и градостроительным вопросам</t>
  </si>
  <si>
    <t>Полномочия по ведению бюджетных операций КФ</t>
  </si>
  <si>
    <t>Полномочия по контрольно-счетной палате</t>
  </si>
  <si>
    <t>540</t>
  </si>
  <si>
    <t>000</t>
  </si>
  <si>
    <t>870</t>
  </si>
  <si>
    <t xml:space="preserve">Расходы на  проф.переподго.; повыш.квалиф. </t>
  </si>
  <si>
    <t>2210021</t>
  </si>
  <si>
    <t>Организация праздн.мероприятий</t>
  </si>
  <si>
    <t>321</t>
  </si>
  <si>
    <t>Ремонт уличного освещения</t>
  </si>
  <si>
    <t>Материалы для рем.улич.освещ.</t>
  </si>
  <si>
    <t>Укрепление пожарной безопасности</t>
  </si>
  <si>
    <t xml:space="preserve">ДОРОЖНОЕ ХОЗЯЙСТВО </t>
  </si>
  <si>
    <t>ДХ Содержание дорог</t>
  </si>
  <si>
    <t>ДХ прочие услуги по дорогам общ.польз.</t>
  </si>
  <si>
    <t>2230000</t>
  </si>
  <si>
    <t xml:space="preserve"> 1 05 03010 01 0000 110</t>
  </si>
  <si>
    <t>Единый сельскохозяйственный налог</t>
  </si>
  <si>
    <t>Заработная плата муниц.служащих</t>
  </si>
  <si>
    <t>АДМИНИСТРАЦИЯ СКРЕБЛОВСКОГО СЕЛЬСКОГО ПОСЕЛЕНИЯ</t>
  </si>
  <si>
    <t xml:space="preserve">Наименование </t>
  </si>
  <si>
    <t xml:space="preserve">Код </t>
  </si>
  <si>
    <t xml:space="preserve">Изменение остатков средств </t>
  </si>
  <si>
    <t>011 01  00  00  00  00  0000  000</t>
  </si>
  <si>
    <t>Изменение остатков средств на счетах по учету  средств бюджетов</t>
  </si>
  <si>
    <t>011 01  05  00  00  00  0000  000</t>
  </si>
  <si>
    <t>Увеличение остатков средств бюджетов</t>
  </si>
  <si>
    <t>011 01  05  00  00  00  0000  500</t>
  </si>
  <si>
    <t>Увеличение прочих остатков средств бюджетов</t>
  </si>
  <si>
    <t>011 01  05  02  00  00  0000  500</t>
  </si>
  <si>
    <t>011 01  05  02  01  00  0000  510</t>
  </si>
  <si>
    <t>Увеличение прочих остатков денежных средств  бюджетов поселений</t>
  </si>
  <si>
    <t>011 01  05  02  01  10  0000  510</t>
  </si>
  <si>
    <t>Уменьшение остатков средств бюджетов</t>
  </si>
  <si>
    <t>011 01  05  00  00  00  0000  600</t>
  </si>
  <si>
    <t>Уменьшение прочих остатков средств бюджетов</t>
  </si>
  <si>
    <t>011 01  05  02  00  00  0000  600</t>
  </si>
  <si>
    <t>Уменьшение прочих остатков денежных средств  бюджетов</t>
  </si>
  <si>
    <t>011 01  05  02  01  00  0000  610</t>
  </si>
  <si>
    <t>Уменьшение прочих остатков денежных средств  бюджетов поселений</t>
  </si>
  <si>
    <t>011 01  05  02  01  10  0000  610</t>
  </si>
  <si>
    <t>Всего источников внутреннего финансирования</t>
  </si>
  <si>
    <t xml:space="preserve">Источники внутреннего финансирования дефицита бюджета Скребловского сельского поселения </t>
  </si>
  <si>
    <t>Приложение № 3</t>
  </si>
  <si>
    <t>Приложение № 2</t>
  </si>
  <si>
    <t>Исполнено  бюджетом  ( руб.)</t>
  </si>
  <si>
    <t xml:space="preserve">Источники внутреннего финансирования дефицита бюджета </t>
  </si>
  <si>
    <t xml:space="preserve">Скребловского сельского поселения </t>
  </si>
  <si>
    <t>ЖИЛИЩНОЕ ХОЗЯЙСТВО</t>
  </si>
  <si>
    <t>0501</t>
  </si>
  <si>
    <t>Приобретение материальных запасов для ЖХ</t>
  </si>
  <si>
    <t xml:space="preserve">Взносы на капит.ремонт МКД </t>
  </si>
  <si>
    <t>СКЦ "Лидер"</t>
  </si>
  <si>
    <t>Полномочия по газификации</t>
  </si>
  <si>
    <t>Ремонтные работы по содержанию объектов ЖХ</t>
  </si>
  <si>
    <t>прочие работы связ. с улич.осв.(сост.  пров.смет)</t>
  </si>
  <si>
    <t>1 09 0453 10 1000 110</t>
  </si>
  <si>
    <t xml:space="preserve">Земельный налог ( по обязательствам, возникшим до 1 января 2006 года </t>
  </si>
  <si>
    <t>Прочие невыясненные  поступления  в бюджеты поселений</t>
  </si>
  <si>
    <t>Субсидии бюджетам поселений на осуществление дорожной деятельности в отношении автомобильных дорог общего пользования, а также ремонта дворовых территорий и проездов к дворовым территориям МКД населенных пунктов</t>
  </si>
  <si>
    <t>1 16 2508510 6000 140</t>
  </si>
  <si>
    <t>Денежные взыскания ( штрафы) за нарушение водного законодательства на водных объектах</t>
  </si>
  <si>
    <t xml:space="preserve">Доходы от продажи материаль-ных и нематериальных активов </t>
  </si>
  <si>
    <t>ДХ ремонт дорог общ.польз.(ДФ) ср-ва МБ</t>
  </si>
  <si>
    <t xml:space="preserve">Прочие субсидии  бюджетам поселений </t>
  </si>
  <si>
    <t>ВСЕГО</t>
  </si>
  <si>
    <t>Прочие межбюджетные трансферты, сельским поселениям от ЛМР  ( на устойчивое развитие объектов ЖКХ)Ф)</t>
  </si>
  <si>
    <t>9800000000</t>
  </si>
  <si>
    <t>9830000120</t>
  </si>
  <si>
    <t>9820000120</t>
  </si>
  <si>
    <t>122</t>
  </si>
  <si>
    <t>9990000810</t>
  </si>
  <si>
    <t>9990000820</t>
  </si>
  <si>
    <t>9990000830</t>
  </si>
  <si>
    <t>9990000840</t>
  </si>
  <si>
    <t>9990000850</t>
  </si>
  <si>
    <t>9990071340</t>
  </si>
  <si>
    <t>9990001020</t>
  </si>
  <si>
    <t>9990001040</t>
  </si>
  <si>
    <t>9990001070</t>
  </si>
  <si>
    <t>9990001090</t>
  </si>
  <si>
    <t>9990001780</t>
  </si>
  <si>
    <t>9990051180</t>
  </si>
  <si>
    <t>0310</t>
  </si>
  <si>
    <t>2240001220</t>
  </si>
  <si>
    <t>Приобретение мат.ценностей для пожар.без-ти</t>
  </si>
  <si>
    <t>2230101150</t>
  </si>
  <si>
    <t>2230201650</t>
  </si>
  <si>
    <t>2230370140</t>
  </si>
  <si>
    <t>22303S0140</t>
  </si>
  <si>
    <t>9990001050</t>
  </si>
  <si>
    <t>9990001060</t>
  </si>
  <si>
    <t>2220100250</t>
  </si>
  <si>
    <t>2220200360</t>
  </si>
  <si>
    <t>2220201530</t>
  </si>
  <si>
    <t>2220201560</t>
  </si>
  <si>
    <t>2220201580</t>
  </si>
  <si>
    <t>Схема газоснабжения</t>
  </si>
  <si>
    <t>Мероприятия на ремонт систем водоснабжения</t>
  </si>
  <si>
    <t>9990002310</t>
  </si>
  <si>
    <t>2220301600</t>
  </si>
  <si>
    <t>2220301620</t>
  </si>
  <si>
    <t>1105</t>
  </si>
  <si>
    <t>9990000300</t>
  </si>
  <si>
    <t>2210100200</t>
  </si>
  <si>
    <t>119</t>
  </si>
  <si>
    <t>2210200210</t>
  </si>
  <si>
    <t>2210301720</t>
  </si>
  <si>
    <t>Благоустройство (освещение нас.пунктов )</t>
  </si>
  <si>
    <t>853</t>
  </si>
  <si>
    <t>2230370880</t>
  </si>
  <si>
    <t>22303S0880</t>
  </si>
  <si>
    <t>2230374390</t>
  </si>
  <si>
    <t>22303S4390</t>
  </si>
  <si>
    <t>Участие в пр.по 95 ОЗ ( ср-ва мес.бюд.) зам.ламп</t>
  </si>
  <si>
    <t>2220370880</t>
  </si>
  <si>
    <t>Дорожное хозяйство софинансир.прогр.ЛО в части МБ( проезды к МКД) ср-ва мест.бюд. По КДХ</t>
  </si>
  <si>
    <t>Участ в прогр.ЛО по 95 ОЗ (рем.дорог в деревнях ) в части Обл.бюд.</t>
  </si>
  <si>
    <t>Участ в прогр.ЛО по 95 ОЗ (рем.дорог в деревнях ) в части Местбюд.</t>
  </si>
  <si>
    <t>Участ в прогр.ЛО по 42 ОЗ (рем.дорог в адм.центр ) в части Местбюд.</t>
  </si>
  <si>
    <t>Участ в прогр.ЛО по 42 ОЗ (рем.дорог в адм.центре) в части Обл.бюд.</t>
  </si>
  <si>
    <t>2210470360</t>
  </si>
  <si>
    <t>Обеспечение выплат стимулирующего характера работника культуры муниц.учреждений</t>
  </si>
  <si>
    <t>9990001010</t>
  </si>
  <si>
    <t>831</t>
  </si>
  <si>
    <t>129</t>
  </si>
  <si>
    <t xml:space="preserve">расходы на мероприятия по пред. И ликвидации ЧС </t>
  </si>
  <si>
    <t>2240011700</t>
  </si>
  <si>
    <t>2210000000</t>
  </si>
  <si>
    <t>2210000200</t>
  </si>
  <si>
    <t>Земельный налог с организаций</t>
  </si>
  <si>
    <t>Земельный налог с физ.лиц</t>
  </si>
  <si>
    <t xml:space="preserve"> 1 06 06033 10 0000 110</t>
  </si>
  <si>
    <t xml:space="preserve"> 1 06 06043 10 0000 110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</si>
  <si>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</si>
  <si>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2 02 15001 10 0000 151</t>
  </si>
  <si>
    <t>2 02 20077 10 0000 151</t>
  </si>
  <si>
    <t>2 02 20216 10 0000 151</t>
  </si>
  <si>
    <t>2 02 29999 10 0000 151</t>
  </si>
  <si>
    <t>2 02 30000 00 0000 000</t>
  </si>
  <si>
    <t xml:space="preserve"> 2 02 35118 10 0000 151</t>
  </si>
  <si>
    <t xml:space="preserve"> 2 02 30024 10 0000 151</t>
  </si>
  <si>
    <t>2 02 40000 00 0000 000</t>
  </si>
  <si>
    <t>2 02 49999 10 0000 151</t>
  </si>
  <si>
    <t>2 07 05030 10 0000 180</t>
  </si>
  <si>
    <t>прочие безвозмездные поступления в бюджеты сельских поселений</t>
  </si>
  <si>
    <t>242</t>
  </si>
  <si>
    <t>Услуги связи ( информ.технологии)</t>
  </si>
  <si>
    <t>Работы, услуги по содерж..имущ-ва(инф.тех)</t>
  </si>
  <si>
    <t>Прочие работы, услуги (по инф.тех)</t>
  </si>
  <si>
    <t>Увеличение стоимости материальных запасов ( по инф технологиям)</t>
  </si>
  <si>
    <t>Увеличение стоимости основных средств ( инф.техн)</t>
  </si>
  <si>
    <t>Дорожное хозяйство софинансир.прогр.ЛО в части МБ( по ремонту дорог общ.польз. КДХ</t>
  </si>
  <si>
    <t>На проектирование и стр-во объектов инженерной и транспортной инфраструктуры ( по 105-ОЗ) Обл.бюджет</t>
  </si>
  <si>
    <t>2220470780</t>
  </si>
  <si>
    <t>414</t>
  </si>
  <si>
    <t>22204S0780</t>
  </si>
  <si>
    <t>Прочие работы по содержанию объектов ЖХ</t>
  </si>
  <si>
    <t>634</t>
  </si>
  <si>
    <t>2220102880</t>
  </si>
  <si>
    <t>расходы на мероприятия по подготовке объектов теплоснабжения к отопительному сезону</t>
  </si>
  <si>
    <t>расходы на строительство и реконструкцию  объектов  водоснабжения</t>
  </si>
  <si>
    <t>расходы на мероприятия по подготовке объектов теплоснабжения к отопительному сезону (софинансирование местн.бюджета )</t>
  </si>
  <si>
    <t>22202S0160</t>
  </si>
  <si>
    <t>2220301610</t>
  </si>
  <si>
    <t>Расходы на содержание и организвцию мест захороненич</t>
  </si>
  <si>
    <t>2220301640</t>
  </si>
  <si>
    <t>расходы на организацию вывоза бытовых стихийных свалок</t>
  </si>
  <si>
    <t>Участие в реализации областного закона  95 ОЗ ( ср-ва обл.бюд.) зам.ламп</t>
  </si>
  <si>
    <t>22203S0880</t>
  </si>
  <si>
    <t>2220374310</t>
  </si>
  <si>
    <t>22203S4310</t>
  </si>
  <si>
    <t>Прочие выплаты ( командир. проезд)</t>
  </si>
  <si>
    <t>Исполнение судебн.актов РФ по общей деятельности</t>
  </si>
  <si>
    <t>Оценка недвижимости, признание прав  по муниц.собственности</t>
  </si>
  <si>
    <t>Организация освещения в печатных и электронных средствах массовой информации  деятельности органов местного самоупр-ния</t>
  </si>
  <si>
    <t>Организация и проведение торжественных мероприятий</t>
  </si>
  <si>
    <t>Прочие работы по содержанию имущества</t>
  </si>
  <si>
    <t>Приобретение основн.средств  для пожарной безопасностити</t>
  </si>
  <si>
    <t>Услуги связи ( по инф.технологиям)</t>
  </si>
  <si>
    <t>Прочие работы, услуги ( по инф.технологиям)</t>
  </si>
  <si>
    <t>Обеспечение деятельности подведомственных учреждений  Содержание библиотек</t>
  </si>
  <si>
    <t>Дотации бюджетам поселений на выравнивание уровня бюджетной обеспеченности  из районного  фонда финансовой поддержки (ЛО)</t>
  </si>
  <si>
    <t xml:space="preserve">ФИЗИЧЕСКАЯ КУЛЬТУРА И СПОРТ </t>
  </si>
  <si>
    <t>2210572020</t>
  </si>
  <si>
    <t>На поддержку муниципальных образований ЛО по развитию общественной инфраструктуры муниципального значения в ЛО</t>
  </si>
  <si>
    <t>2220274270</t>
  </si>
  <si>
    <t>22202S4270</t>
  </si>
  <si>
    <t>2220372020</t>
  </si>
  <si>
    <t xml:space="preserve">На подготовку и проведение мероприятий, посвященных Дню образования ЛО </t>
  </si>
  <si>
    <t>2220372030</t>
  </si>
  <si>
    <t>Работы, услуги по кап.ремонту  имущества</t>
  </si>
  <si>
    <t>243</t>
  </si>
  <si>
    <t>2220270160</t>
  </si>
  <si>
    <t>ДХ Содержание дорог (устр-во остановок)</t>
  </si>
  <si>
    <t>На выполнение полномочий  по адм.комиссиям</t>
  </si>
  <si>
    <t>Долевое финансирование      краткосрочного рлна реализации региональной программы кап. ремонта общего имущества в МКЖД</t>
  </si>
  <si>
    <t>на реализацию  мероприятий по обеспечению устойчивого функционирования объектов теплоснабжения на территории ЛО (обл.б)</t>
  </si>
  <si>
    <t>Расходы на приобретение автономных источников электроснабжения ( дизель-генераторов) (местн.бюдж)</t>
  </si>
  <si>
    <t>На приобретение автономных источников электроснабжения ( дизель-генераторов) (ОБ)</t>
  </si>
  <si>
    <t>Прочие субсидии  бюджетам поселений  (по 95-ОЗ  и 42- ОЗ;борщевик,ТЭК и  дот.на стимулирующие выплаты культуре)</t>
  </si>
  <si>
    <t>ИСПОЛНЕНИЕ  РОСПИСИ РАСХОДОВ ЗА 4 квартал 2017 года</t>
  </si>
  <si>
    <t>4 кв. 2017 г.</t>
  </si>
  <si>
    <t>На проектирование и стр-во объектов инженерной и транспортной инфраструктуры ( по 105-ОЗ) бюджет ЛМР</t>
  </si>
  <si>
    <t>расходы на мероприятия по подготовке объектов теплоснабжения к отопительному сезону (софинансирование из .бюджета ЛМР)</t>
  </si>
  <si>
    <t>Расходы на обеспечение  участия в мероприятиях по вып.гос.программы ЛО "Борьба с борщевиком Мест.бюд.)</t>
  </si>
  <si>
    <t>На реализацию мероприятий по борьбе с борщевиком  Сосновского  обл.бюд.)</t>
  </si>
  <si>
    <t>На реализацию мероприятий по борьбе с борщевиком  Сосновского  софин. местн.бюд.)</t>
  </si>
  <si>
    <t>На реализацию мероприятий по борьбе с борщевиком  Сосновского  софин.мест..бюд.)</t>
  </si>
  <si>
    <t>2220303020</t>
  </si>
  <si>
    <t>На поддержку муниципальных образований ЛО по развитию общественной инфраструктуры муниципального значения в ЛО (деп.Маханек Е.Б.)</t>
  </si>
  <si>
    <t>На поддержку муниципальных образований ЛО по развитию общественной инфраструктуры муниципального значения в ЛО(деп. Коваль Н.О.)</t>
  </si>
  <si>
    <t>2210400740</t>
  </si>
  <si>
    <t>Исполнитель : Куваева Марина Николаевна</t>
  </si>
  <si>
    <t>СЕЛЬСКОГО ПОСЕЛЕНИЯ за  4 квартал 2017 года.</t>
  </si>
  <si>
    <t>Факт за 4 кв . 2017г</t>
  </si>
  <si>
    <t>остаток на счете на 01.01.2018г.  3 477 991 ,26 руб.</t>
  </si>
  <si>
    <t>к постановлению №  11  от  26 .01.18г.</t>
  </si>
  <si>
    <t>к постановлению №  11    от  26 .01.18г.</t>
  </si>
  <si>
    <t xml:space="preserve">за 4  квартал 2017 года </t>
  </si>
  <si>
    <t>Утверждено бюджетом         ( руб.)</t>
  </si>
  <si>
    <t>к постановлению № 11 от 26.01.18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</si>
</sst>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6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" fontId="4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right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4" fontId="5" fillId="0" borderId="20" xfId="0" applyNumberFormat="1" applyFont="1" applyFill="1" applyBorder="1" applyAlignment="1">
      <alignment horizontal="right" vertical="top" wrapText="1"/>
    </xf>
    <xf numFmtId="49" fontId="5" fillId="0" borderId="2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 wrapText="1"/>
    </xf>
    <xf numFmtId="49" fontId="5" fillId="0" borderId="22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 wrapText="1"/>
    </xf>
    <xf numFmtId="0" fontId="0" fillId="0" borderId="23" xfId="0" applyBorder="1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" fontId="4" fillId="0" borderId="20" xfId="0" applyNumberFormat="1" applyFont="1" applyFill="1" applyBorder="1" applyAlignment="1">
      <alignment horizontal="right" vertical="top" wrapText="1"/>
    </xf>
    <xf numFmtId="4" fontId="5" fillId="0" borderId="20" xfId="0" applyNumberFormat="1" applyFont="1" applyFill="1" applyBorder="1" applyAlignment="1">
      <alignment horizontal="right" wrapText="1"/>
    </xf>
    <xf numFmtId="4" fontId="5" fillId="0" borderId="26" xfId="0" applyNumberFormat="1" applyFont="1" applyFill="1" applyBorder="1" applyAlignment="1">
      <alignment horizontal="right" wrapText="1"/>
    </xf>
    <xf numFmtId="49" fontId="3" fillId="0" borderId="27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4" fillId="0" borderId="29" xfId="0" applyFont="1" applyBorder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horizontal="right" vertical="top" wrapText="1"/>
    </xf>
    <xf numFmtId="4" fontId="21" fillId="0" borderId="20" xfId="0" applyNumberFormat="1" applyFont="1" applyFill="1" applyBorder="1" applyAlignment="1">
      <alignment horizontal="right" vertical="top" wrapText="1"/>
    </xf>
    <xf numFmtId="49" fontId="4" fillId="0" borderId="30" xfId="0" applyNumberFormat="1" applyFont="1" applyFill="1" applyBorder="1" applyAlignment="1">
      <alignment horizontal="left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/>
    </xf>
    <xf numFmtId="0" fontId="14" fillId="0" borderId="28" xfId="0" applyFont="1" applyBorder="1" applyAlignment="1">
      <alignment horizontal="center" vertical="top" wrapText="1"/>
    </xf>
    <xf numFmtId="179" fontId="0" fillId="0" borderId="31" xfId="0" applyNumberFormat="1" applyBorder="1" applyAlignment="1">
      <alignment/>
    </xf>
    <xf numFmtId="0" fontId="14" fillId="0" borderId="32" xfId="0" applyFont="1" applyBorder="1" applyAlignment="1">
      <alignment vertical="top" wrapText="1"/>
    </xf>
    <xf numFmtId="0" fontId="11" fillId="0" borderId="33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3" fillId="0" borderId="34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4" fontId="5" fillId="0" borderId="34" xfId="0" applyNumberFormat="1" applyFont="1" applyFill="1" applyBorder="1" applyAlignment="1">
      <alignment horizontal="right" vertical="top" wrapText="1"/>
    </xf>
    <xf numFmtId="49" fontId="5" fillId="0" borderId="35" xfId="0" applyNumberFormat="1" applyFont="1" applyFill="1" applyBorder="1" applyAlignment="1">
      <alignment horizontal="left" vertical="top" wrapText="1"/>
    </xf>
    <xf numFmtId="49" fontId="5" fillId="0" borderId="36" xfId="0" applyNumberFormat="1" applyFont="1" applyFill="1" applyBorder="1" applyAlignment="1">
      <alignment horizontal="center" vertical="top" wrapText="1"/>
    </xf>
    <xf numFmtId="4" fontId="5" fillId="0" borderId="37" xfId="0" applyNumberFormat="1" applyFont="1" applyFill="1" applyBorder="1" applyAlignment="1">
      <alignment horizontal="righ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172" fontId="4" fillId="0" borderId="39" xfId="0" applyNumberFormat="1" applyFont="1" applyFill="1" applyBorder="1" applyAlignment="1">
      <alignment horizontal="left" vertical="top" wrapText="1"/>
    </xf>
    <xf numFmtId="4" fontId="5" fillId="0" borderId="32" xfId="0" applyNumberFormat="1" applyFont="1" applyFill="1" applyBorder="1" applyAlignment="1">
      <alignment horizontal="right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9" fontId="4" fillId="0" borderId="40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14" fillId="0" borderId="12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10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4" fontId="0" fillId="0" borderId="41" xfId="0" applyNumberFormat="1" applyBorder="1" applyAlignment="1">
      <alignment/>
    </xf>
    <xf numFmtId="0" fontId="27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21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4" fontId="4" fillId="0" borderId="25" xfId="0" applyNumberFormat="1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179" fontId="4" fillId="0" borderId="43" xfId="0" applyNumberFormat="1" applyFont="1" applyBorder="1" applyAlignment="1">
      <alignment/>
    </xf>
    <xf numFmtId="179" fontId="3" fillId="0" borderId="43" xfId="0" applyNumberFormat="1" applyFont="1" applyBorder="1" applyAlignment="1">
      <alignment/>
    </xf>
    <xf numFmtId="172" fontId="4" fillId="0" borderId="44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right" vertical="top" wrapText="1"/>
    </xf>
    <xf numFmtId="172" fontId="5" fillId="0" borderId="32" xfId="0" applyNumberFormat="1" applyFont="1" applyFill="1" applyBorder="1" applyAlignment="1">
      <alignment horizontal="left" vertical="top" wrapText="1"/>
    </xf>
    <xf numFmtId="0" fontId="3" fillId="0" borderId="24" xfId="0" applyFont="1" applyBorder="1" applyAlignment="1">
      <alignment/>
    </xf>
    <xf numFmtId="4" fontId="5" fillId="0" borderId="25" xfId="0" applyNumberFormat="1" applyFont="1" applyFill="1" applyBorder="1" applyAlignment="1">
      <alignment horizontal="right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49" fontId="9" fillId="0" borderId="45" xfId="0" applyNumberFormat="1" applyFont="1" applyFill="1" applyBorder="1" applyAlignment="1">
      <alignment horizontal="left" vertical="top" wrapText="1"/>
    </xf>
    <xf numFmtId="179" fontId="4" fillId="0" borderId="41" xfId="0" applyNumberFormat="1" applyFont="1" applyBorder="1" applyAlignment="1">
      <alignment/>
    </xf>
    <xf numFmtId="179" fontId="4" fillId="0" borderId="41" xfId="0" applyNumberFormat="1" applyFont="1" applyBorder="1" applyAlignment="1">
      <alignment/>
    </xf>
    <xf numFmtId="49" fontId="4" fillId="0" borderId="45" xfId="0" applyNumberFormat="1" applyFont="1" applyFill="1" applyBorder="1" applyAlignment="1">
      <alignment horizontal="left" vertical="top" wrapText="1"/>
    </xf>
    <xf numFmtId="49" fontId="5" fillId="0" borderId="40" xfId="0" applyNumberFormat="1" applyFont="1" applyFill="1" applyBorder="1" applyAlignment="1">
      <alignment horizontal="left" vertical="top" wrapText="1"/>
    </xf>
    <xf numFmtId="49" fontId="4" fillId="0" borderId="46" xfId="0" applyNumberFormat="1" applyFont="1" applyFill="1" applyBorder="1" applyAlignment="1">
      <alignment horizontal="left" vertical="top" wrapText="1"/>
    </xf>
    <xf numFmtId="49" fontId="21" fillId="0" borderId="21" xfId="0" applyNumberFormat="1" applyFont="1" applyFill="1" applyBorder="1" applyAlignment="1">
      <alignment horizontal="left" vertical="top" wrapText="1"/>
    </xf>
    <xf numFmtId="172" fontId="5" fillId="0" borderId="21" xfId="0" applyNumberFormat="1" applyFont="1" applyFill="1" applyBorder="1" applyAlignment="1">
      <alignment horizontal="left" vertical="top" wrapText="1"/>
    </xf>
    <xf numFmtId="179" fontId="5" fillId="0" borderId="41" xfId="0" applyNumberFormat="1" applyFont="1" applyBorder="1" applyAlignment="1">
      <alignment/>
    </xf>
    <xf numFmtId="179" fontId="4" fillId="0" borderId="42" xfId="0" applyNumberFormat="1" applyFont="1" applyBorder="1" applyAlignment="1">
      <alignment/>
    </xf>
    <xf numFmtId="49" fontId="3" fillId="0" borderId="47" xfId="0" applyNumberFormat="1" applyFont="1" applyFill="1" applyBorder="1" applyAlignment="1">
      <alignment horizontal="left"/>
    </xf>
    <xf numFmtId="49" fontId="3" fillId="0" borderId="48" xfId="0" applyNumberFormat="1" applyFont="1" applyFill="1" applyBorder="1" applyAlignment="1">
      <alignment horizontal="center"/>
    </xf>
    <xf numFmtId="4" fontId="3" fillId="0" borderId="48" xfId="0" applyNumberFormat="1" applyFont="1" applyFill="1" applyBorder="1" applyAlignment="1">
      <alignment horizontal="right" wrapText="1"/>
    </xf>
    <xf numFmtId="49" fontId="3" fillId="0" borderId="49" xfId="0" applyNumberFormat="1" applyFont="1" applyFill="1" applyBorder="1" applyAlignment="1">
      <alignment horizontal="left"/>
    </xf>
    <xf numFmtId="49" fontId="3" fillId="0" borderId="50" xfId="0" applyNumberFormat="1" applyFont="1" applyFill="1" applyBorder="1" applyAlignment="1">
      <alignment horizontal="center"/>
    </xf>
    <xf numFmtId="4" fontId="3" fillId="0" borderId="50" xfId="0" applyNumberFormat="1" applyFont="1" applyFill="1" applyBorder="1" applyAlignment="1">
      <alignment horizontal="right" wrapText="1"/>
    </xf>
    <xf numFmtId="4" fontId="3" fillId="0" borderId="51" xfId="0" applyNumberFormat="1" applyFont="1" applyFill="1" applyBorder="1" applyAlignment="1">
      <alignment horizontal="right" wrapText="1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179" fontId="4" fillId="0" borderId="54" xfId="0" applyNumberFormat="1" applyFont="1" applyBorder="1" applyAlignment="1">
      <alignment/>
    </xf>
    <xf numFmtId="179" fontId="4" fillId="0" borderId="53" xfId="0" applyNumberFormat="1" applyFont="1" applyBorder="1" applyAlignment="1">
      <alignment/>
    </xf>
    <xf numFmtId="179" fontId="4" fillId="0" borderId="53" xfId="0" applyNumberFormat="1" applyFont="1" applyBorder="1" applyAlignment="1">
      <alignment/>
    </xf>
    <xf numFmtId="179" fontId="4" fillId="0" borderId="55" xfId="0" applyNumberFormat="1" applyFont="1" applyBorder="1" applyAlignment="1">
      <alignment/>
    </xf>
    <xf numFmtId="49" fontId="21" fillId="0" borderId="40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 wrapText="1"/>
    </xf>
    <xf numFmtId="4" fontId="21" fillId="0" borderId="18" xfId="0" applyNumberFormat="1" applyFont="1" applyFill="1" applyBorder="1" applyAlignment="1">
      <alignment horizontal="right" vertical="top" wrapText="1"/>
    </xf>
    <xf numFmtId="4" fontId="21" fillId="0" borderId="19" xfId="0" applyNumberFormat="1" applyFont="1" applyFill="1" applyBorder="1" applyAlignment="1">
      <alignment horizontal="right" vertical="top" wrapText="1"/>
    </xf>
    <xf numFmtId="179" fontId="4" fillId="0" borderId="56" xfId="0" applyNumberFormat="1" applyFont="1" applyBorder="1" applyAlignment="1">
      <alignment/>
    </xf>
    <xf numFmtId="179" fontId="3" fillId="0" borderId="54" xfId="0" applyNumberFormat="1" applyFont="1" applyBorder="1" applyAlignment="1">
      <alignment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center" vertical="center"/>
    </xf>
    <xf numFmtId="179" fontId="26" fillId="0" borderId="43" xfId="0" applyNumberFormat="1" applyFont="1" applyBorder="1" applyAlignment="1">
      <alignment/>
    </xf>
    <xf numFmtId="2" fontId="16" fillId="0" borderId="12" xfId="0" applyNumberFormat="1" applyFont="1" applyBorder="1" applyAlignment="1">
      <alignment horizontal="center" vertical="top" wrapText="1"/>
    </xf>
    <xf numFmtId="179" fontId="4" fillId="0" borderId="18" xfId="0" applyNumberFormat="1" applyFont="1" applyBorder="1" applyAlignment="1">
      <alignment/>
    </xf>
    <xf numFmtId="4" fontId="5" fillId="0" borderId="36" xfId="0" applyNumberFormat="1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79" fontId="4" fillId="0" borderId="15" xfId="0" applyNumberFormat="1" applyFont="1" applyBorder="1" applyAlignment="1">
      <alignment/>
    </xf>
    <xf numFmtId="179" fontId="28" fillId="0" borderId="43" xfId="0" applyNumberFormat="1" applyFont="1" applyBorder="1" applyAlignment="1">
      <alignment/>
    </xf>
    <xf numFmtId="49" fontId="29" fillId="0" borderId="17" xfId="0" applyNumberFormat="1" applyFont="1" applyFill="1" applyBorder="1" applyAlignment="1">
      <alignment horizontal="left" vertical="top" wrapText="1"/>
    </xf>
    <xf numFmtId="49" fontId="29" fillId="0" borderId="16" xfId="0" applyNumberFormat="1" applyFont="1" applyFill="1" applyBorder="1" applyAlignment="1">
      <alignment horizontal="center" vertical="top" wrapText="1"/>
    </xf>
    <xf numFmtId="4" fontId="29" fillId="0" borderId="16" xfId="0" applyNumberFormat="1" applyFont="1" applyFill="1" applyBorder="1" applyAlignment="1">
      <alignment horizontal="right" vertical="top" wrapText="1"/>
    </xf>
    <xf numFmtId="4" fontId="29" fillId="0" borderId="24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/>
    </xf>
    <xf numFmtId="179" fontId="29" fillId="0" borderId="43" xfId="0" applyNumberFormat="1" applyFont="1" applyBorder="1" applyAlignment="1">
      <alignment/>
    </xf>
    <xf numFmtId="49" fontId="30" fillId="0" borderId="17" xfId="0" applyNumberFormat="1" applyFont="1" applyFill="1" applyBorder="1" applyAlignment="1">
      <alignment horizontal="left" vertical="top" wrapText="1"/>
    </xf>
    <xf numFmtId="4" fontId="10" fillId="0" borderId="16" xfId="0" applyNumberFormat="1" applyFont="1" applyFill="1" applyBorder="1" applyAlignment="1">
      <alignment horizontal="right" vertical="top" wrapText="1"/>
    </xf>
    <xf numFmtId="179" fontId="10" fillId="0" borderId="43" xfId="0" applyNumberFormat="1" applyFont="1" applyBorder="1" applyAlignment="1">
      <alignment/>
    </xf>
    <xf numFmtId="2" fontId="12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179" fontId="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5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20" fillId="0" borderId="23" xfId="0" applyFont="1" applyBorder="1" applyAlignment="1">
      <alignment horizontal="center" vertical="top" wrapText="1"/>
    </xf>
    <xf numFmtId="2" fontId="17" fillId="0" borderId="3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2" fontId="17" fillId="0" borderId="57" xfId="0" applyNumberFormat="1" applyFont="1" applyBorder="1" applyAlignment="1">
      <alignment horizontal="center" vertical="top" wrapText="1"/>
    </xf>
    <xf numFmtId="2" fontId="14" fillId="0" borderId="12" xfId="0" applyNumberFormat="1" applyFont="1" applyBorder="1" applyAlignment="1">
      <alignment horizontal="center" vertical="center" wrapText="1"/>
    </xf>
    <xf numFmtId="2" fontId="17" fillId="0" borderId="58" xfId="0" applyNumberFormat="1" applyFont="1" applyBorder="1" applyAlignment="1">
      <alignment horizontal="center" vertical="center" wrapText="1"/>
    </xf>
    <xf numFmtId="2" fontId="17" fillId="0" borderId="59" xfId="0" applyNumberFormat="1" applyFont="1" applyBorder="1" applyAlignment="1">
      <alignment horizontal="center" vertical="center" wrapText="1"/>
    </xf>
    <xf numFmtId="2" fontId="17" fillId="0" borderId="60" xfId="0" applyNumberFormat="1" applyFont="1" applyBorder="1" applyAlignment="1">
      <alignment horizontal="center" vertical="center" wrapText="1"/>
    </xf>
    <xf numFmtId="2" fontId="17" fillId="0" borderId="33" xfId="0" applyNumberFormat="1" applyFont="1" applyBorder="1" applyAlignment="1">
      <alignment horizontal="center" vertical="top" wrapText="1"/>
    </xf>
    <xf numFmtId="2" fontId="17" fillId="0" borderId="57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2" fontId="31" fillId="0" borderId="59" xfId="0" applyNumberFormat="1" applyFont="1" applyBorder="1" applyAlignment="1">
      <alignment horizontal="center" vertical="center" wrapText="1"/>
    </xf>
    <xf numFmtId="2" fontId="18" fillId="0" borderId="60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27" fillId="0" borderId="61" xfId="0" applyNumberFormat="1" applyFont="1" applyBorder="1" applyAlignment="1">
      <alignment/>
    </xf>
    <xf numFmtId="0" fontId="12" fillId="0" borderId="62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13" fillId="0" borderId="60" xfId="0" applyFont="1" applyBorder="1" applyAlignment="1">
      <alignment vertical="top" wrapText="1"/>
    </xf>
    <xf numFmtId="0" fontId="15" fillId="0" borderId="59" xfId="0" applyFont="1" applyBorder="1" applyAlignment="1">
      <alignment vertical="top" wrapText="1"/>
    </xf>
    <xf numFmtId="0" fontId="15" fillId="0" borderId="60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57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0" fillId="0" borderId="60" xfId="0" applyFont="1" applyBorder="1" applyAlignment="1">
      <alignment vertical="top" wrapText="1"/>
    </xf>
    <xf numFmtId="0" fontId="22" fillId="0" borderId="12" xfId="0" applyFont="1" applyBorder="1" applyAlignment="1">
      <alignment wrapText="1"/>
    </xf>
    <xf numFmtId="0" fontId="15" fillId="0" borderId="57" xfId="0" applyFont="1" applyBorder="1" applyAlignment="1">
      <alignment wrapText="1"/>
    </xf>
    <xf numFmtId="0" fontId="15" fillId="0" borderId="59" xfId="0" applyFont="1" applyBorder="1" applyAlignment="1">
      <alignment wrapText="1"/>
    </xf>
    <xf numFmtId="0" fontId="27" fillId="0" borderId="61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63" xfId="0" applyBorder="1" applyAlignment="1">
      <alignment/>
    </xf>
    <xf numFmtId="0" fontId="0" fillId="0" borderId="31" xfId="0" applyBorder="1" applyAlignment="1">
      <alignment/>
    </xf>
    <xf numFmtId="179" fontId="10" fillId="0" borderId="31" xfId="0" applyNumberFormat="1" applyFont="1" applyBorder="1" applyAlignment="1">
      <alignment horizontal="center" vertical="center"/>
    </xf>
    <xf numFmtId="179" fontId="0" fillId="0" borderId="63" xfId="0" applyNumberFormat="1" applyBorder="1" applyAlignment="1">
      <alignment horizontal="center" vertical="center"/>
    </xf>
    <xf numFmtId="179" fontId="0" fillId="0" borderId="64" xfId="0" applyNumberFormat="1" applyBorder="1" applyAlignment="1">
      <alignment/>
    </xf>
    <xf numFmtId="179" fontId="0" fillId="0" borderId="65" xfId="0" applyNumberFormat="1" applyBorder="1" applyAlignment="1">
      <alignment/>
    </xf>
    <xf numFmtId="179" fontId="0" fillId="0" borderId="66" xfId="0" applyNumberFormat="1" applyBorder="1" applyAlignment="1">
      <alignment/>
    </xf>
    <xf numFmtId="179" fontId="0" fillId="0" borderId="67" xfId="0" applyNumberFormat="1" applyBorder="1" applyAlignment="1">
      <alignment/>
    </xf>
    <xf numFmtId="179" fontId="0" fillId="0" borderId="63" xfId="0" applyNumberFormat="1" applyBorder="1" applyAlignment="1">
      <alignment/>
    </xf>
    <xf numFmtId="179" fontId="10" fillId="0" borderId="31" xfId="0" applyNumberFormat="1" applyFont="1" applyBorder="1" applyAlignment="1">
      <alignment vertical="top"/>
    </xf>
    <xf numFmtId="179" fontId="27" fillId="0" borderId="31" xfId="0" applyNumberFormat="1" applyFont="1" applyBorder="1" applyAlignment="1">
      <alignment vertical="top"/>
    </xf>
    <xf numFmtId="179" fontId="23" fillId="0" borderId="31" xfId="0" applyNumberFormat="1" applyFont="1" applyBorder="1" applyAlignment="1">
      <alignment vertical="center"/>
    </xf>
    <xf numFmtId="179" fontId="0" fillId="0" borderId="68" xfId="0" applyNumberFormat="1" applyBorder="1" applyAlignment="1">
      <alignment/>
    </xf>
    <xf numFmtId="179" fontId="23" fillId="0" borderId="68" xfId="0" applyNumberFormat="1" applyFont="1" applyBorder="1" applyAlignment="1">
      <alignment/>
    </xf>
    <xf numFmtId="179" fontId="0" fillId="0" borderId="68" xfId="0" applyNumberFormat="1" applyFont="1" applyBorder="1" applyAlignment="1">
      <alignment/>
    </xf>
    <xf numFmtId="0" fontId="20" fillId="0" borderId="12" xfId="0" applyFont="1" applyBorder="1" applyAlignment="1">
      <alignment wrapText="1"/>
    </xf>
    <xf numFmtId="0" fontId="13" fillId="0" borderId="28" xfId="0" applyFont="1" applyBorder="1" applyAlignment="1">
      <alignment/>
    </xf>
    <xf numFmtId="0" fontId="15" fillId="0" borderId="23" xfId="0" applyFont="1" applyBorder="1" applyAlignment="1">
      <alignment/>
    </xf>
    <xf numFmtId="2" fontId="17" fillId="0" borderId="33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33" xfId="0" applyNumberFormat="1" applyFont="1" applyBorder="1" applyAlignment="1">
      <alignment horizontal="center" vertical="center"/>
    </xf>
    <xf numFmtId="2" fontId="17" fillId="0" borderId="57" xfId="0" applyNumberFormat="1" applyFont="1" applyBorder="1" applyAlignment="1">
      <alignment horizontal="center"/>
    </xf>
    <xf numFmtId="2" fontId="17" fillId="0" borderId="58" xfId="0" applyNumberFormat="1" applyFont="1" applyBorder="1" applyAlignment="1">
      <alignment vertical="center"/>
    </xf>
    <xf numFmtId="2" fontId="17" fillId="0" borderId="59" xfId="0" applyNumberFormat="1" applyFont="1" applyBorder="1" applyAlignment="1">
      <alignment horizontal="center" vertical="center"/>
    </xf>
    <xf numFmtId="2" fontId="17" fillId="0" borderId="60" xfId="0" applyNumberFormat="1" applyFont="1" applyBorder="1" applyAlignment="1">
      <alignment vertical="center"/>
    </xf>
    <xf numFmtId="2" fontId="17" fillId="0" borderId="59" xfId="0" applyNumberFormat="1" applyFont="1" applyBorder="1" applyAlignment="1">
      <alignment vertical="center"/>
    </xf>
    <xf numFmtId="2" fontId="17" fillId="0" borderId="33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57" xfId="0" applyNumberFormat="1" applyFont="1" applyBorder="1" applyAlignment="1">
      <alignment horizontal="center" vertical="center"/>
    </xf>
    <xf numFmtId="2" fontId="17" fillId="0" borderId="60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179" fontId="24" fillId="0" borderId="12" xfId="0" applyNumberFormat="1" applyFont="1" applyBorder="1" applyAlignment="1">
      <alignment horizontal="center" vertical="top" wrapText="1"/>
    </xf>
    <xf numFmtId="2" fontId="22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 wrapText="1"/>
    </xf>
    <xf numFmtId="0" fontId="15" fillId="0" borderId="11" xfId="0" applyFont="1" applyBorder="1" applyAlignment="1">
      <alignment vertical="top" wrapText="1"/>
    </xf>
    <xf numFmtId="2" fontId="18" fillId="0" borderId="15" xfId="0" applyNumberFormat="1" applyFont="1" applyBorder="1" applyAlignment="1">
      <alignment horizontal="center" vertical="center" wrapText="1"/>
    </xf>
    <xf numFmtId="0" fontId="20" fillId="0" borderId="59" xfId="0" applyFont="1" applyBorder="1" applyAlignment="1">
      <alignment vertical="top" wrapText="1"/>
    </xf>
    <xf numFmtId="2" fontId="16" fillId="0" borderId="59" xfId="0" applyNumberFormat="1" applyFont="1" applyBorder="1" applyAlignment="1">
      <alignment horizontal="center" vertical="center"/>
    </xf>
    <xf numFmtId="179" fontId="10" fillId="0" borderId="68" xfId="0" applyNumberFormat="1" applyFont="1" applyBorder="1" applyAlignment="1">
      <alignment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right" wrapText="1"/>
    </xf>
    <xf numFmtId="179" fontId="4" fillId="0" borderId="54" xfId="0" applyNumberFormat="1" applyFont="1" applyBorder="1" applyAlignment="1">
      <alignment/>
    </xf>
    <xf numFmtId="2" fontId="5" fillId="0" borderId="18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13" fillId="0" borderId="39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70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69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14" fillId="0" borderId="70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2" fontId="16" fillId="0" borderId="33" xfId="0" applyNumberFormat="1" applyFont="1" applyBorder="1" applyAlignment="1">
      <alignment horizontal="center" vertical="center" wrapText="1"/>
    </xf>
    <xf numFmtId="179" fontId="10" fillId="0" borderId="64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79" fontId="0" fillId="0" borderId="65" xfId="0" applyNumberFormat="1" applyBorder="1" applyAlignment="1">
      <alignment horizontal="center" vertical="center"/>
    </xf>
    <xf numFmtId="2" fontId="15" fillId="0" borderId="58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top" wrapText="1"/>
    </xf>
    <xf numFmtId="2" fontId="4" fillId="0" borderId="29" xfId="0" applyNumberFormat="1" applyFont="1" applyBorder="1" applyAlignment="1">
      <alignment/>
    </xf>
    <xf numFmtId="49" fontId="4" fillId="0" borderId="71" xfId="0" applyNumberFormat="1" applyFont="1" applyFill="1" applyBorder="1" applyAlignment="1">
      <alignment horizontal="left" vertical="top" wrapText="1"/>
    </xf>
    <xf numFmtId="179" fontId="4" fillId="0" borderId="14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79" fontId="5" fillId="0" borderId="53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9" fillId="0" borderId="40" xfId="0" applyNumberFormat="1" applyFont="1" applyFill="1" applyBorder="1" applyAlignment="1">
      <alignment horizontal="left" vertical="top" wrapText="1"/>
    </xf>
    <xf numFmtId="179" fontId="3" fillId="0" borderId="53" xfId="0" applyNumberFormat="1" applyFont="1" applyBorder="1" applyAlignment="1">
      <alignment/>
    </xf>
    <xf numFmtId="179" fontId="26" fillId="0" borderId="4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49" fontId="5" fillId="0" borderId="45" xfId="0" applyNumberFormat="1" applyFont="1" applyFill="1" applyBorder="1" applyAlignment="1">
      <alignment horizontal="left" vertical="top" wrapText="1"/>
    </xf>
    <xf numFmtId="179" fontId="5" fillId="0" borderId="54" xfId="0" applyNumberFormat="1" applyFont="1" applyBorder="1" applyAlignment="1">
      <alignment/>
    </xf>
    <xf numFmtId="49" fontId="5" fillId="0" borderId="15" xfId="0" applyNumberFormat="1" applyFont="1" applyFill="1" applyBorder="1" applyAlignment="1">
      <alignment horizontal="left" vertical="top" wrapText="1"/>
    </xf>
    <xf numFmtId="179" fontId="5" fillId="0" borderId="15" xfId="0" applyNumberFormat="1" applyFont="1" applyBorder="1" applyAlignment="1">
      <alignment/>
    </xf>
    <xf numFmtId="0" fontId="14" fillId="0" borderId="27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3" fillId="0" borderId="72" xfId="0" applyFont="1" applyBorder="1" applyAlignment="1">
      <alignment vertical="center" wrapText="1"/>
    </xf>
    <xf numFmtId="0" fontId="13" fillId="0" borderId="70" xfId="0" applyFont="1" applyBorder="1" applyAlignment="1">
      <alignment vertical="center" wrapText="1"/>
    </xf>
    <xf numFmtId="0" fontId="15" fillId="0" borderId="58" xfId="0" applyFont="1" applyBorder="1" applyAlignment="1">
      <alignment vertical="top" wrapText="1"/>
    </xf>
    <xf numFmtId="0" fontId="15" fillId="0" borderId="59" xfId="0" applyFont="1" applyBorder="1" applyAlignment="1">
      <alignment vertical="top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7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5">
      <selection activeCell="D13" sqref="D13"/>
    </sheetView>
  </sheetViews>
  <sheetFormatPr defaultColWidth="9.140625" defaultRowHeight="12.75"/>
  <cols>
    <col min="1" max="1" width="1.57421875" style="0" customWidth="1"/>
    <col min="2" max="2" width="24.140625" style="0" customWidth="1"/>
    <col min="3" max="3" width="35.140625" style="0" customWidth="1"/>
    <col min="4" max="5" width="15.140625" style="0" customWidth="1"/>
    <col min="6" max="6" width="8.421875" style="0" customWidth="1"/>
    <col min="7" max="7" width="6.28125" style="0" customWidth="1"/>
    <col min="8" max="8" width="9.00390625" style="0" customWidth="1"/>
  </cols>
  <sheetData>
    <row r="1" ht="12.75">
      <c r="D1" t="s">
        <v>106</v>
      </c>
    </row>
    <row r="2" ht="12.75">
      <c r="D2" s="60" t="s">
        <v>361</v>
      </c>
    </row>
    <row r="4" spans="1:5" ht="15.75">
      <c r="A4" s="10"/>
      <c r="B4" s="61" t="s">
        <v>105</v>
      </c>
      <c r="C4" s="62"/>
      <c r="D4" s="63"/>
      <c r="E4" s="63"/>
    </row>
    <row r="5" spans="1:5" ht="16.5" thickBot="1">
      <c r="A5" s="10"/>
      <c r="B5" s="61" t="s">
        <v>358</v>
      </c>
      <c r="C5" s="63"/>
      <c r="D5" s="63"/>
      <c r="E5" s="63"/>
    </row>
    <row r="6" spans="1:6" ht="30.75" customHeight="1" thickBot="1">
      <c r="A6" s="10"/>
      <c r="B6" s="288" t="s">
        <v>73</v>
      </c>
      <c r="C6" s="290" t="s">
        <v>74</v>
      </c>
      <c r="D6" s="165" t="s">
        <v>118</v>
      </c>
      <c r="E6" s="214" t="s">
        <v>359</v>
      </c>
      <c r="F6" s="198" t="s">
        <v>117</v>
      </c>
    </row>
    <row r="7" spans="1:6" ht="18.75" customHeight="1" hidden="1" thickBot="1">
      <c r="A7" s="10"/>
      <c r="B7" s="289"/>
      <c r="C7" s="291"/>
      <c r="D7" s="53"/>
      <c r="E7" s="215"/>
      <c r="F7" s="199"/>
    </row>
    <row r="8" spans="1:6" ht="16.5" thickBot="1">
      <c r="A8" s="10"/>
      <c r="B8" s="57">
        <v>1</v>
      </c>
      <c r="C8" s="9">
        <v>2</v>
      </c>
      <c r="D8" s="9"/>
      <c r="E8" s="216"/>
      <c r="F8" s="200"/>
    </row>
    <row r="9" spans="1:6" ht="16.5" customHeight="1" thickBot="1">
      <c r="A9" s="10"/>
      <c r="B9" s="58"/>
      <c r="C9" s="53" t="s">
        <v>75</v>
      </c>
      <c r="D9" s="56"/>
      <c r="E9" s="216"/>
      <c r="F9" s="199"/>
    </row>
    <row r="10" spans="1:6" ht="18" customHeight="1" thickBot="1">
      <c r="A10" s="10"/>
      <c r="B10" s="262" t="s">
        <v>76</v>
      </c>
      <c r="C10" s="53" t="s">
        <v>77</v>
      </c>
      <c r="D10" s="76">
        <f>D15+D12+D13+D19+D23+D26+D28+D31+D14+D22+D30</f>
        <v>17765100</v>
      </c>
      <c r="E10" s="76">
        <f>E15+E12+E13+E19+E23+E26+E28+E31+E14+E22+E30</f>
        <v>19208636.01</v>
      </c>
      <c r="F10" s="201">
        <f aca="true" t="shared" si="0" ref="F10:F19">E10/D10*100</f>
        <v>108.1256846851411</v>
      </c>
    </row>
    <row r="11" spans="1:6" ht="22.5" customHeight="1" thickBot="1">
      <c r="A11" s="10"/>
      <c r="B11" s="252" t="s">
        <v>78</v>
      </c>
      <c r="C11" s="59" t="s">
        <v>79</v>
      </c>
      <c r="D11" s="143">
        <f>D12</f>
        <v>2200000</v>
      </c>
      <c r="E11" s="143">
        <f>E12</f>
        <v>2188680.81</v>
      </c>
      <c r="F11" s="201">
        <f t="shared" si="0"/>
        <v>99.48549136363637</v>
      </c>
    </row>
    <row r="12" spans="1:6" ht="18" customHeight="1" thickBot="1">
      <c r="A12" s="10"/>
      <c r="B12" s="255" t="s">
        <v>80</v>
      </c>
      <c r="C12" s="182" t="s">
        <v>81</v>
      </c>
      <c r="D12" s="166">
        <v>2200000</v>
      </c>
      <c r="E12" s="217">
        <v>2188680.81</v>
      </c>
      <c r="F12" s="202">
        <f t="shared" si="0"/>
        <v>99.48549136363637</v>
      </c>
    </row>
    <row r="13" spans="1:6" ht="39.75" customHeight="1" thickBot="1">
      <c r="A13" s="10"/>
      <c r="B13" s="258" t="s">
        <v>137</v>
      </c>
      <c r="C13" s="183" t="s">
        <v>138</v>
      </c>
      <c r="D13" s="167">
        <v>1683900</v>
      </c>
      <c r="E13" s="218">
        <v>1556083.78</v>
      </c>
      <c r="F13" s="54">
        <f t="shared" si="0"/>
        <v>92.40951244135638</v>
      </c>
    </row>
    <row r="14" spans="1:6" ht="33.75" customHeight="1" thickBot="1">
      <c r="A14" s="10"/>
      <c r="B14" s="263" t="s">
        <v>160</v>
      </c>
      <c r="C14" s="184" t="s">
        <v>161</v>
      </c>
      <c r="D14" s="168">
        <v>18000</v>
      </c>
      <c r="E14" s="219">
        <v>16839.48</v>
      </c>
      <c r="F14" s="54">
        <f t="shared" si="0"/>
        <v>93.55266666666667</v>
      </c>
    </row>
    <row r="15" spans="1:6" ht="24" customHeight="1" thickBot="1">
      <c r="A15" s="10"/>
      <c r="B15" s="252" t="s">
        <v>82</v>
      </c>
      <c r="C15" s="59" t="s">
        <v>83</v>
      </c>
      <c r="D15" s="158">
        <f>D16+D17+D18</f>
        <v>13046800</v>
      </c>
      <c r="E15" s="158">
        <f>E16+E17+E18</f>
        <v>14222122.84</v>
      </c>
      <c r="F15" s="54">
        <f t="shared" si="0"/>
        <v>109.0085142716988</v>
      </c>
    </row>
    <row r="16" spans="1:6" ht="24" customHeight="1" thickBot="1">
      <c r="A16" s="10"/>
      <c r="B16" s="257" t="s">
        <v>276</v>
      </c>
      <c r="C16" s="185" t="s">
        <v>274</v>
      </c>
      <c r="D16" s="269">
        <v>8000000</v>
      </c>
      <c r="E16" s="269">
        <v>8118541.09</v>
      </c>
      <c r="F16" s="54">
        <f t="shared" si="0"/>
        <v>101.48176362499999</v>
      </c>
    </row>
    <row r="17" spans="1:6" ht="18" customHeight="1">
      <c r="A17" s="10"/>
      <c r="B17" s="257" t="s">
        <v>277</v>
      </c>
      <c r="C17" s="185" t="s">
        <v>275</v>
      </c>
      <c r="D17" s="169">
        <v>4676800</v>
      </c>
      <c r="E17" s="220">
        <v>5733221.02</v>
      </c>
      <c r="F17" s="203">
        <f t="shared" si="0"/>
        <v>122.58854387615463</v>
      </c>
    </row>
    <row r="18" spans="1:6" ht="46.5" customHeight="1" thickBot="1">
      <c r="A18" s="10"/>
      <c r="B18" s="253" t="s">
        <v>84</v>
      </c>
      <c r="C18" s="186" t="s">
        <v>85</v>
      </c>
      <c r="D18" s="173">
        <v>370000</v>
      </c>
      <c r="E18" s="228">
        <v>370360.73</v>
      </c>
      <c r="F18" s="268">
        <f t="shared" si="0"/>
        <v>100.09749459459458</v>
      </c>
    </row>
    <row r="19" spans="1:6" ht="30.75" customHeight="1" thickBot="1">
      <c r="A19" s="10"/>
      <c r="B19" s="252" t="s">
        <v>86</v>
      </c>
      <c r="C19" s="8" t="s">
        <v>87</v>
      </c>
      <c r="D19" s="170">
        <f>D21</f>
        <v>20000</v>
      </c>
      <c r="E19" s="170">
        <f>E21</f>
        <v>12000</v>
      </c>
      <c r="F19" s="54">
        <f t="shared" si="0"/>
        <v>60</v>
      </c>
    </row>
    <row r="20" spans="1:6" ht="12.75" hidden="1">
      <c r="A20" s="10"/>
      <c r="B20" s="292" t="s">
        <v>100</v>
      </c>
      <c r="C20" s="294" t="s">
        <v>102</v>
      </c>
      <c r="D20" s="171"/>
      <c r="E20" s="221"/>
      <c r="F20" s="206"/>
    </row>
    <row r="21" spans="1:6" ht="67.5" customHeight="1">
      <c r="A21" s="10"/>
      <c r="B21" s="293"/>
      <c r="C21" s="295"/>
      <c r="D21" s="172">
        <v>20000</v>
      </c>
      <c r="E21" s="222">
        <v>12000</v>
      </c>
      <c r="F21" s="205">
        <f>E21/D21*100</f>
        <v>60</v>
      </c>
    </row>
    <row r="22" spans="1:6" ht="30.75" customHeight="1" thickBot="1">
      <c r="A22" s="10"/>
      <c r="B22" s="254" t="s">
        <v>200</v>
      </c>
      <c r="C22" s="187" t="s">
        <v>201</v>
      </c>
      <c r="D22" s="172">
        <v>0</v>
      </c>
      <c r="E22" s="222">
        <v>512395.71</v>
      </c>
      <c r="F22" s="205"/>
    </row>
    <row r="23" spans="1:6" ht="45" customHeight="1" thickBot="1">
      <c r="A23" s="10"/>
      <c r="B23" s="252" t="s">
        <v>101</v>
      </c>
      <c r="C23" s="8" t="s">
        <v>88</v>
      </c>
      <c r="D23" s="170">
        <f>D24+D25</f>
        <v>780000</v>
      </c>
      <c r="E23" s="170">
        <f>E24+E25</f>
        <v>684113.39</v>
      </c>
      <c r="F23" s="170">
        <f>F24+F25</f>
        <v>186.64842729026037</v>
      </c>
    </row>
    <row r="24" spans="1:6" ht="68.25" customHeight="1">
      <c r="A24" s="10"/>
      <c r="B24" s="253" t="s">
        <v>103</v>
      </c>
      <c r="C24" s="188" t="s">
        <v>104</v>
      </c>
      <c r="D24" s="173">
        <v>170000</v>
      </c>
      <c r="E24" s="223">
        <v>175579.87</v>
      </c>
      <c r="F24" s="204">
        <f>E24/D24*100</f>
        <v>103.28227647058823</v>
      </c>
    </row>
    <row r="25" spans="1:6" ht="35.25" customHeight="1" thickBot="1">
      <c r="A25" s="10"/>
      <c r="B25" s="254" t="s">
        <v>115</v>
      </c>
      <c r="C25" s="187" t="s">
        <v>116</v>
      </c>
      <c r="D25" s="172">
        <v>610000</v>
      </c>
      <c r="E25" s="224">
        <v>508533.52</v>
      </c>
      <c r="F25" s="205">
        <f>E25/D25*100</f>
        <v>83.36615081967213</v>
      </c>
    </row>
    <row r="26" spans="1:6" ht="30" customHeight="1" thickBot="1">
      <c r="A26" s="10"/>
      <c r="B26" s="252" t="s">
        <v>89</v>
      </c>
      <c r="C26" s="8" t="s">
        <v>90</v>
      </c>
      <c r="D26" s="143">
        <f>D27</f>
        <v>9000</v>
      </c>
      <c r="E26" s="143">
        <f>E27</f>
        <v>9000</v>
      </c>
      <c r="F26" s="205"/>
    </row>
    <row r="27" spans="1:6" ht="24.75" customHeight="1" thickBot="1">
      <c r="A27" s="10"/>
      <c r="B27" s="255" t="s">
        <v>125</v>
      </c>
      <c r="C27" s="189" t="s">
        <v>126</v>
      </c>
      <c r="D27" s="166">
        <v>9000</v>
      </c>
      <c r="E27" s="217">
        <v>9000</v>
      </c>
      <c r="F27" s="205"/>
    </row>
    <row r="28" spans="1:6" ht="29.25" thickBot="1">
      <c r="A28" s="10"/>
      <c r="B28" s="252" t="s">
        <v>91</v>
      </c>
      <c r="C28" s="8" t="s">
        <v>206</v>
      </c>
      <c r="D28" s="76">
        <f>SUM(D29:D29)</f>
        <v>7400</v>
      </c>
      <c r="E28" s="76">
        <f>SUM(E29:E29)</f>
        <v>7400</v>
      </c>
      <c r="F28" s="205"/>
    </row>
    <row r="29" spans="1:6" ht="39" thickBot="1">
      <c r="A29" s="10"/>
      <c r="B29" s="255" t="s">
        <v>127</v>
      </c>
      <c r="C29" s="189" t="s">
        <v>128</v>
      </c>
      <c r="D29" s="174">
        <v>7400</v>
      </c>
      <c r="E29" s="225">
        <v>7400</v>
      </c>
      <c r="F29" s="205"/>
    </row>
    <row r="30" spans="1:6" ht="39" thickBot="1">
      <c r="A30" s="10"/>
      <c r="B30" s="256" t="s">
        <v>204</v>
      </c>
      <c r="C30" s="190" t="s">
        <v>205</v>
      </c>
      <c r="D30" s="232">
        <v>0</v>
      </c>
      <c r="E30" s="226">
        <v>0</v>
      </c>
      <c r="F30" s="205"/>
    </row>
    <row r="31" spans="1:6" ht="24" customHeight="1" thickBot="1">
      <c r="A31" s="10"/>
      <c r="B31" s="252" t="s">
        <v>92</v>
      </c>
      <c r="C31" s="8" t="s">
        <v>69</v>
      </c>
      <c r="D31" s="76">
        <f>D32</f>
        <v>0</v>
      </c>
      <c r="E31" s="76">
        <f>E32+E33</f>
        <v>0</v>
      </c>
      <c r="F31" s="208"/>
    </row>
    <row r="32" spans="1:6" ht="30.75" customHeight="1">
      <c r="A32" s="10"/>
      <c r="B32" s="257" t="s">
        <v>93</v>
      </c>
      <c r="C32" s="191" t="s">
        <v>94</v>
      </c>
      <c r="D32" s="175">
        <v>0</v>
      </c>
      <c r="E32" s="227">
        <v>0</v>
      </c>
      <c r="F32" s="203"/>
    </row>
    <row r="33" spans="1:6" ht="30.75" customHeight="1" thickBot="1">
      <c r="A33" s="10"/>
      <c r="B33" s="257" t="s">
        <v>93</v>
      </c>
      <c r="C33" s="187" t="s">
        <v>202</v>
      </c>
      <c r="D33" s="172">
        <v>0</v>
      </c>
      <c r="E33" s="222">
        <v>0</v>
      </c>
      <c r="F33" s="207"/>
    </row>
    <row r="34" spans="1:6" ht="22.5" customHeight="1" thickBot="1">
      <c r="A34" s="10"/>
      <c r="B34" s="258" t="s">
        <v>95</v>
      </c>
      <c r="C34" s="183" t="s">
        <v>96</v>
      </c>
      <c r="D34" s="158">
        <f>D35+D38+D39+D40+D42+D45+D47</f>
        <v>38546210.8</v>
      </c>
      <c r="E34" s="158">
        <f>E35+E38+E39+E40+E42+E45+E47</f>
        <v>38518954.8</v>
      </c>
      <c r="F34" s="209">
        <f>E34/D34*100</f>
        <v>99.92929006656084</v>
      </c>
    </row>
    <row r="35" spans="1:6" ht="53.25" customHeight="1" thickBot="1">
      <c r="A35" s="10"/>
      <c r="B35" s="259" t="s">
        <v>134</v>
      </c>
      <c r="C35" s="192" t="s">
        <v>97</v>
      </c>
      <c r="D35" s="176">
        <f>SUM(D36:D36)+D37</f>
        <v>5096700</v>
      </c>
      <c r="E35" s="176">
        <f>SUM(E36:E36)+E37</f>
        <v>5096700</v>
      </c>
      <c r="F35" s="210">
        <f aca="true" t="shared" si="1" ref="F35:F44">E35/D35*100</f>
        <v>100</v>
      </c>
    </row>
    <row r="36" spans="1:6" ht="53.25" customHeight="1">
      <c r="A36" s="10"/>
      <c r="B36" s="257" t="s">
        <v>279</v>
      </c>
      <c r="C36" s="191" t="s">
        <v>133</v>
      </c>
      <c r="D36" s="175">
        <v>4960400</v>
      </c>
      <c r="E36" s="175">
        <v>4960400</v>
      </c>
      <c r="F36" s="203">
        <f t="shared" si="1"/>
        <v>100</v>
      </c>
    </row>
    <row r="37" spans="1:6" ht="53.25" customHeight="1">
      <c r="A37" s="10"/>
      <c r="B37" s="257" t="s">
        <v>279</v>
      </c>
      <c r="C37" s="191" t="s">
        <v>326</v>
      </c>
      <c r="D37" s="173">
        <v>136300</v>
      </c>
      <c r="E37" s="173">
        <v>136300</v>
      </c>
      <c r="F37" s="203">
        <f t="shared" si="1"/>
        <v>100</v>
      </c>
    </row>
    <row r="38" spans="1:6" ht="64.5" customHeight="1">
      <c r="A38" s="10"/>
      <c r="B38" s="260" t="s">
        <v>280</v>
      </c>
      <c r="C38" s="235" t="s">
        <v>278</v>
      </c>
      <c r="D38" s="264">
        <v>13300000</v>
      </c>
      <c r="E38" s="264">
        <v>13300000</v>
      </c>
      <c r="F38" s="265">
        <f t="shared" si="1"/>
        <v>100</v>
      </c>
    </row>
    <row r="39" spans="1:6" ht="66.75" customHeight="1" thickBot="1">
      <c r="A39" s="10"/>
      <c r="B39" s="260" t="s">
        <v>281</v>
      </c>
      <c r="C39" s="235" t="s">
        <v>203</v>
      </c>
      <c r="D39" s="177">
        <v>759000</v>
      </c>
      <c r="E39" s="236">
        <v>759000</v>
      </c>
      <c r="F39" s="237">
        <f>E39/D39*100</f>
        <v>100</v>
      </c>
    </row>
    <row r="40" spans="1:6" ht="29.25" customHeight="1" thickBot="1">
      <c r="A40" s="10"/>
      <c r="B40" s="261" t="s">
        <v>282</v>
      </c>
      <c r="C40" s="193" t="s">
        <v>208</v>
      </c>
      <c r="D40" s="177">
        <f>SUM(D41:D41)</f>
        <v>15503788</v>
      </c>
      <c r="E40" s="177">
        <f>SUM(E41:E41)</f>
        <v>15473432</v>
      </c>
      <c r="F40" s="211"/>
    </row>
    <row r="41" spans="1:6" ht="37.5" customHeight="1" thickBot="1">
      <c r="A41" s="10"/>
      <c r="B41" s="246" t="s">
        <v>282</v>
      </c>
      <c r="C41" s="188" t="s">
        <v>344</v>
      </c>
      <c r="D41" s="178">
        <v>15503788</v>
      </c>
      <c r="E41" s="228">
        <v>15473432</v>
      </c>
      <c r="F41" s="211">
        <f t="shared" si="1"/>
        <v>99.80420268904606</v>
      </c>
    </row>
    <row r="42" spans="1:6" ht="33.75" customHeight="1" thickBot="1">
      <c r="A42" s="10"/>
      <c r="B42" s="247" t="s">
        <v>283</v>
      </c>
      <c r="C42" s="194" t="s">
        <v>136</v>
      </c>
      <c r="D42" s="179">
        <f>SUM(D43:D44)</f>
        <v>234700</v>
      </c>
      <c r="E42" s="229">
        <f>SUM(E43:E44)</f>
        <v>234700</v>
      </c>
      <c r="F42" s="212">
        <f t="shared" si="1"/>
        <v>100</v>
      </c>
    </row>
    <row r="43" spans="1:6" ht="37.5" customHeight="1">
      <c r="A43" s="10"/>
      <c r="B43" s="248" t="s">
        <v>284</v>
      </c>
      <c r="C43" s="195" t="s">
        <v>98</v>
      </c>
      <c r="D43" s="175">
        <v>233700</v>
      </c>
      <c r="E43" s="227">
        <v>233700</v>
      </c>
      <c r="F43" s="203">
        <f t="shared" si="1"/>
        <v>100</v>
      </c>
    </row>
    <row r="44" spans="1:6" ht="37.5" customHeight="1" thickBot="1">
      <c r="A44" s="10"/>
      <c r="B44" s="249" t="s">
        <v>285</v>
      </c>
      <c r="C44" s="196" t="s">
        <v>132</v>
      </c>
      <c r="D44" s="172">
        <v>1000</v>
      </c>
      <c r="E44" s="222">
        <v>1000</v>
      </c>
      <c r="F44" s="207">
        <f t="shared" si="1"/>
        <v>100</v>
      </c>
    </row>
    <row r="45" spans="1:6" ht="49.5" customHeight="1" thickBot="1">
      <c r="A45" s="10"/>
      <c r="B45" s="247" t="s">
        <v>286</v>
      </c>
      <c r="C45" s="192" t="s">
        <v>135</v>
      </c>
      <c r="D45" s="176">
        <f>SUM(D46:D46)</f>
        <v>3602022.8</v>
      </c>
      <c r="E45" s="176">
        <f>SUM(E46:E46)</f>
        <v>3602022.8</v>
      </c>
      <c r="F45" s="54"/>
    </row>
    <row r="46" spans="1:6" ht="42.75" customHeight="1" thickBot="1">
      <c r="A46" s="10"/>
      <c r="B46" s="250" t="s">
        <v>287</v>
      </c>
      <c r="C46" s="233" t="s">
        <v>210</v>
      </c>
      <c r="D46" s="234">
        <v>3602022.8</v>
      </c>
      <c r="E46" s="234">
        <v>3602022.8</v>
      </c>
      <c r="F46" s="205"/>
    </row>
    <row r="47" spans="1:6" ht="34.5" customHeight="1" thickBot="1">
      <c r="A47" s="10"/>
      <c r="B47" s="251" t="s">
        <v>288</v>
      </c>
      <c r="C47" s="270" t="s">
        <v>289</v>
      </c>
      <c r="D47" s="230">
        <v>50000</v>
      </c>
      <c r="E47" s="231">
        <v>53100</v>
      </c>
      <c r="F47" s="54"/>
    </row>
    <row r="48" spans="2:6" ht="24.75" customHeight="1" thickBot="1">
      <c r="B48" s="55" t="s">
        <v>99</v>
      </c>
      <c r="C48" s="33"/>
      <c r="D48" s="163">
        <f>D34+D10</f>
        <v>56311310.8</v>
      </c>
      <c r="E48" s="163">
        <f>E34+E10</f>
        <v>57727590.81</v>
      </c>
      <c r="F48" s="54">
        <f>E48/D48*100</f>
        <v>102.5150897570653</v>
      </c>
    </row>
    <row r="49" spans="2:6" ht="24.75" customHeight="1" thickBot="1">
      <c r="B49" s="181" t="s">
        <v>209</v>
      </c>
      <c r="C49" s="197"/>
      <c r="D49" s="180"/>
      <c r="E49" s="180">
        <f>SUM(E48:E48)</f>
        <v>57727590.81</v>
      </c>
      <c r="F49" s="213"/>
    </row>
    <row r="50" ht="14.25" customHeight="1">
      <c r="B50" s="7"/>
    </row>
    <row r="51" spans="2:5" ht="12.75">
      <c r="B51" s="161" t="s">
        <v>360</v>
      </c>
      <c r="C51" s="161"/>
      <c r="D51" s="161"/>
      <c r="E51" s="161"/>
    </row>
    <row r="52" ht="12.75">
      <c r="C52" s="164"/>
    </row>
    <row r="53" ht="15.75">
      <c r="B53" s="7"/>
    </row>
    <row r="54" ht="15.75">
      <c r="B54" s="7"/>
    </row>
    <row r="55" spans="2:5" ht="15.75">
      <c r="B55" s="7"/>
      <c r="E55" s="162"/>
    </row>
    <row r="56" ht="15.75">
      <c r="B56" s="7"/>
    </row>
    <row r="57" ht="15.75">
      <c r="B57" s="7"/>
    </row>
  </sheetData>
  <sheetProtection/>
  <mergeCells count="4">
    <mergeCell ref="B6:B7"/>
    <mergeCell ref="C6:C7"/>
    <mergeCell ref="B20:B21"/>
    <mergeCell ref="C20:C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tabSelected="1" zoomScalePageLayoutView="0" workbookViewId="0" topLeftCell="A1">
      <selection activeCell="D8" sqref="D8"/>
    </sheetView>
  </sheetViews>
  <sheetFormatPr defaultColWidth="8.8515625" defaultRowHeight="12.75"/>
  <cols>
    <col min="1" max="1" width="36.00390625" style="0" customWidth="1"/>
    <col min="2" max="2" width="6.140625" style="0" customWidth="1"/>
    <col min="3" max="3" width="10.28125" style="0" customWidth="1"/>
    <col min="4" max="4" width="7.00390625" style="0" customWidth="1"/>
    <col min="5" max="5" width="5.57421875" style="0" customWidth="1"/>
    <col min="6" max="6" width="13.8515625" style="0" customWidth="1"/>
    <col min="7" max="7" width="12.28125" style="0" customWidth="1"/>
    <col min="8" max="8" width="9.7109375" style="0" customWidth="1"/>
    <col min="9" max="9" width="12.140625" style="0" customWidth="1"/>
    <col min="10" max="34" width="15.7109375" style="0" customWidth="1"/>
  </cols>
  <sheetData>
    <row r="1" ht="12.75">
      <c r="F1" s="60" t="s">
        <v>188</v>
      </c>
    </row>
    <row r="2" ht="12.75">
      <c r="F2" s="60" t="s">
        <v>362</v>
      </c>
    </row>
    <row r="4" spans="1:6" ht="12.75" customHeight="1">
      <c r="A4" s="302" t="s">
        <v>345</v>
      </c>
      <c r="B4" s="302"/>
      <c r="C4" s="302"/>
      <c r="D4" s="302"/>
      <c r="E4" s="302"/>
      <c r="F4" s="302"/>
    </row>
    <row r="5" spans="1:7" ht="14.25" customHeight="1">
      <c r="A5" s="302" t="s">
        <v>108</v>
      </c>
      <c r="B5" s="302"/>
      <c r="C5" s="302"/>
      <c r="D5" s="302"/>
      <c r="E5" s="302"/>
      <c r="F5" s="302"/>
      <c r="G5" s="52"/>
    </row>
    <row r="6" spans="1:3" ht="10.5" customHeight="1" thickBot="1">
      <c r="A6" s="303" t="s">
        <v>7</v>
      </c>
      <c r="B6" s="303"/>
      <c r="C6" s="5" t="s">
        <v>0</v>
      </c>
    </row>
    <row r="7" spans="1:8" ht="12.75">
      <c r="A7" s="296" t="s">
        <v>13</v>
      </c>
      <c r="B7" s="300" t="s">
        <v>6</v>
      </c>
      <c r="C7" s="301"/>
      <c r="D7" s="301"/>
      <c r="E7" s="301"/>
      <c r="F7" s="298" t="s">
        <v>119</v>
      </c>
      <c r="G7" s="43" t="s">
        <v>68</v>
      </c>
      <c r="H7" s="31"/>
    </row>
    <row r="8" spans="1:8" ht="21.75" customHeight="1" thickBot="1">
      <c r="A8" s="297"/>
      <c r="B8" s="11" t="s">
        <v>12</v>
      </c>
      <c r="C8" s="11" t="s">
        <v>11</v>
      </c>
      <c r="D8" s="11" t="s">
        <v>10</v>
      </c>
      <c r="E8" s="12" t="s">
        <v>9</v>
      </c>
      <c r="F8" s="299"/>
      <c r="G8" s="77" t="s">
        <v>346</v>
      </c>
      <c r="H8" s="44" t="s">
        <v>117</v>
      </c>
    </row>
    <row r="9" spans="1:8" ht="13.5" thickBot="1">
      <c r="A9" s="136" t="s">
        <v>8</v>
      </c>
      <c r="B9" s="137" t="s">
        <v>1</v>
      </c>
      <c r="C9" s="137" t="s">
        <v>2</v>
      </c>
      <c r="D9" s="137" t="s">
        <v>3</v>
      </c>
      <c r="E9" s="137" t="s">
        <v>5</v>
      </c>
      <c r="F9" s="137" t="s">
        <v>4</v>
      </c>
      <c r="G9" s="138"/>
      <c r="H9" s="31"/>
    </row>
    <row r="10" spans="1:8" ht="28.5" customHeight="1" thickBot="1">
      <c r="A10" s="139" t="s">
        <v>163</v>
      </c>
      <c r="B10" s="140"/>
      <c r="C10" s="140"/>
      <c r="D10" s="140"/>
      <c r="E10" s="140"/>
      <c r="F10" s="141">
        <f>F11+F48+F53+F60+F77+F122</f>
        <v>51097841.8</v>
      </c>
      <c r="G10" s="141">
        <f>G11+G48+G53+G60+G77+G122</f>
        <v>49146456.55</v>
      </c>
      <c r="H10" s="141">
        <f>G10/F10*100</f>
        <v>96.18108088079758</v>
      </c>
    </row>
    <row r="11" spans="1:8" ht="13.5" thickBot="1">
      <c r="A11" s="65" t="s">
        <v>16</v>
      </c>
      <c r="B11" s="66" t="s">
        <v>15</v>
      </c>
      <c r="C11" s="66" t="s">
        <v>14</v>
      </c>
      <c r="D11" s="66"/>
      <c r="E11" s="66" t="s">
        <v>14</v>
      </c>
      <c r="F11" s="145">
        <f>F12+F41+F42</f>
        <v>9024953.790000001</v>
      </c>
      <c r="G11" s="145">
        <f>G12+G41+G42</f>
        <v>8534875.61</v>
      </c>
      <c r="H11" s="280">
        <f>G11/F11*100</f>
        <v>94.5697430546068</v>
      </c>
    </row>
    <row r="12" spans="1:8" ht="28.5" customHeight="1">
      <c r="A12" s="278" t="s">
        <v>18</v>
      </c>
      <c r="B12" s="21" t="s">
        <v>17</v>
      </c>
      <c r="C12" s="21" t="s">
        <v>14</v>
      </c>
      <c r="D12" s="21"/>
      <c r="E12" s="21" t="s">
        <v>14</v>
      </c>
      <c r="F12" s="22">
        <f>F13+F34</f>
        <v>8689953.790000001</v>
      </c>
      <c r="G12" s="23">
        <f>G13+G34</f>
        <v>8301874.01</v>
      </c>
      <c r="H12" s="279">
        <f aca="true" t="shared" si="0" ref="H12:H17">G12/F12*100</f>
        <v>95.5341559992346</v>
      </c>
    </row>
    <row r="13" spans="1:8" ht="29.25" customHeight="1" thickBot="1">
      <c r="A13" s="107" t="s">
        <v>19</v>
      </c>
      <c r="B13" s="15" t="s">
        <v>17</v>
      </c>
      <c r="C13" s="15" t="s">
        <v>211</v>
      </c>
      <c r="D13" s="15"/>
      <c r="E13" s="15" t="s">
        <v>14</v>
      </c>
      <c r="F13" s="16">
        <f>F14+F31</f>
        <v>8304363.53</v>
      </c>
      <c r="G13" s="105">
        <f>G14+G31</f>
        <v>7916283.75</v>
      </c>
      <c r="H13" s="135">
        <f t="shared" si="0"/>
        <v>95.32679682677619</v>
      </c>
    </row>
    <row r="14" spans="1:8" ht="13.5" thickBot="1">
      <c r="A14" s="18" t="s">
        <v>20</v>
      </c>
      <c r="B14" s="19" t="s">
        <v>17</v>
      </c>
      <c r="C14" s="271" t="s">
        <v>212</v>
      </c>
      <c r="D14" s="19"/>
      <c r="E14" s="19" t="s">
        <v>14</v>
      </c>
      <c r="F14" s="20">
        <f>SUM(F15:F30)</f>
        <v>7469363.53</v>
      </c>
      <c r="G14" s="36">
        <f>SUM(G15:G30)</f>
        <v>7081283.75</v>
      </c>
      <c r="H14" s="98">
        <f t="shared" si="0"/>
        <v>94.80437953727497</v>
      </c>
    </row>
    <row r="15" spans="1:8" ht="12.75">
      <c r="A15" s="49" t="s">
        <v>162</v>
      </c>
      <c r="B15" s="13" t="s">
        <v>17</v>
      </c>
      <c r="C15" s="34" t="s">
        <v>212</v>
      </c>
      <c r="D15" s="13" t="s">
        <v>139</v>
      </c>
      <c r="E15" s="13" t="s">
        <v>21</v>
      </c>
      <c r="F15" s="14">
        <v>3065000</v>
      </c>
      <c r="G15" s="37">
        <v>3060137.82</v>
      </c>
      <c r="H15" s="128">
        <f t="shared" si="0"/>
        <v>99.84136443719413</v>
      </c>
    </row>
    <row r="16" spans="1:8" ht="12.75">
      <c r="A16" s="74" t="s">
        <v>24</v>
      </c>
      <c r="B16" s="34" t="s">
        <v>17</v>
      </c>
      <c r="C16" s="34" t="s">
        <v>212</v>
      </c>
      <c r="D16" s="34" t="s">
        <v>269</v>
      </c>
      <c r="E16" s="34" t="s">
        <v>23</v>
      </c>
      <c r="F16" s="35">
        <v>972000</v>
      </c>
      <c r="G16" s="38">
        <v>957477.55</v>
      </c>
      <c r="H16" s="108">
        <f t="shared" si="0"/>
        <v>98.50592078189301</v>
      </c>
    </row>
    <row r="17" spans="1:8" ht="12.75">
      <c r="A17" s="74" t="s">
        <v>316</v>
      </c>
      <c r="B17" s="34" t="s">
        <v>17</v>
      </c>
      <c r="C17" s="34" t="s">
        <v>212</v>
      </c>
      <c r="D17" s="34" t="s">
        <v>214</v>
      </c>
      <c r="E17" s="34" t="s">
        <v>122</v>
      </c>
      <c r="F17" s="35">
        <v>25000</v>
      </c>
      <c r="G17" s="38">
        <v>15720</v>
      </c>
      <c r="H17" s="108">
        <f t="shared" si="0"/>
        <v>62.88</v>
      </c>
    </row>
    <row r="18" spans="1:8" ht="12.75">
      <c r="A18" s="74" t="s">
        <v>291</v>
      </c>
      <c r="B18" s="34" t="s">
        <v>17</v>
      </c>
      <c r="C18" s="34" t="s">
        <v>212</v>
      </c>
      <c r="D18" s="34" t="s">
        <v>290</v>
      </c>
      <c r="E18" s="34" t="s">
        <v>25</v>
      </c>
      <c r="F18" s="35">
        <v>98250.18</v>
      </c>
      <c r="G18" s="38">
        <v>85945.71</v>
      </c>
      <c r="H18" s="108">
        <f aca="true" t="shared" si="1" ref="H18:H34">G18/F18*100</f>
        <v>87.47638935623326</v>
      </c>
    </row>
    <row r="19" spans="1:8" ht="12.75">
      <c r="A19" s="74" t="s">
        <v>292</v>
      </c>
      <c r="B19" s="13" t="s">
        <v>17</v>
      </c>
      <c r="C19" s="34" t="s">
        <v>212</v>
      </c>
      <c r="D19" s="34" t="s">
        <v>290</v>
      </c>
      <c r="E19" s="34" t="s">
        <v>28</v>
      </c>
      <c r="F19" s="35">
        <v>80000</v>
      </c>
      <c r="G19" s="38">
        <v>62900</v>
      </c>
      <c r="H19" s="108">
        <f t="shared" si="1"/>
        <v>78.625</v>
      </c>
    </row>
    <row r="20" spans="1:8" ht="12.75">
      <c r="A20" s="74" t="s">
        <v>293</v>
      </c>
      <c r="B20" s="34" t="s">
        <v>17</v>
      </c>
      <c r="C20" s="34" t="s">
        <v>212</v>
      </c>
      <c r="D20" s="34" t="s">
        <v>290</v>
      </c>
      <c r="E20" s="34" t="s">
        <v>30</v>
      </c>
      <c r="F20" s="35">
        <v>220000</v>
      </c>
      <c r="G20" s="38">
        <v>215689.9</v>
      </c>
      <c r="H20" s="108">
        <f t="shared" si="1"/>
        <v>98.04086363636362</v>
      </c>
    </row>
    <row r="21" spans="1:8" ht="22.5">
      <c r="A21" s="74" t="s">
        <v>295</v>
      </c>
      <c r="B21" s="34" t="s">
        <v>17</v>
      </c>
      <c r="C21" s="34" t="s">
        <v>212</v>
      </c>
      <c r="D21" s="34" t="s">
        <v>290</v>
      </c>
      <c r="E21" s="34" t="s">
        <v>33</v>
      </c>
      <c r="F21" s="35">
        <v>65000</v>
      </c>
      <c r="G21" s="38">
        <v>62950</v>
      </c>
      <c r="H21" s="108">
        <f t="shared" si="1"/>
        <v>96.84615384615385</v>
      </c>
    </row>
    <row r="22" spans="1:8" ht="22.5">
      <c r="A22" s="74" t="s">
        <v>294</v>
      </c>
      <c r="B22" s="34" t="s">
        <v>17</v>
      </c>
      <c r="C22" s="34" t="s">
        <v>212</v>
      </c>
      <c r="D22" s="34" t="s">
        <v>290</v>
      </c>
      <c r="E22" s="34" t="s">
        <v>35</v>
      </c>
      <c r="F22" s="35">
        <v>25000</v>
      </c>
      <c r="G22" s="38">
        <v>3750</v>
      </c>
      <c r="H22" s="108">
        <f t="shared" si="1"/>
        <v>15</v>
      </c>
    </row>
    <row r="23" spans="1:8" ht="12.75">
      <c r="A23" s="74" t="s">
        <v>335</v>
      </c>
      <c r="B23" s="34" t="s">
        <v>17</v>
      </c>
      <c r="C23" s="34" t="s">
        <v>212</v>
      </c>
      <c r="D23" s="34" t="s">
        <v>336</v>
      </c>
      <c r="E23" s="34" t="s">
        <v>28</v>
      </c>
      <c r="F23" s="35">
        <v>1011754</v>
      </c>
      <c r="G23" s="38">
        <v>1011754</v>
      </c>
      <c r="H23" s="108">
        <f>G23/F23*100</f>
        <v>100</v>
      </c>
    </row>
    <row r="24" spans="1:8" ht="12.75">
      <c r="A24" s="74" t="s">
        <v>291</v>
      </c>
      <c r="B24" s="34" t="s">
        <v>17</v>
      </c>
      <c r="C24" s="34" t="s">
        <v>212</v>
      </c>
      <c r="D24" s="34" t="s">
        <v>141</v>
      </c>
      <c r="E24" s="34" t="s">
        <v>25</v>
      </c>
      <c r="F24" s="35">
        <v>31749.82</v>
      </c>
      <c r="G24" s="38">
        <v>11893.1</v>
      </c>
      <c r="H24" s="108">
        <f t="shared" si="1"/>
        <v>37.45879504198764</v>
      </c>
    </row>
    <row r="25" spans="1:8" ht="12.75">
      <c r="A25" s="74" t="s">
        <v>27</v>
      </c>
      <c r="B25" s="34" t="s">
        <v>17</v>
      </c>
      <c r="C25" s="34" t="s">
        <v>212</v>
      </c>
      <c r="D25" s="34" t="s">
        <v>141</v>
      </c>
      <c r="E25" s="34" t="s">
        <v>26</v>
      </c>
      <c r="F25" s="35">
        <v>215000</v>
      </c>
      <c r="G25" s="38">
        <v>200981.59</v>
      </c>
      <c r="H25" s="108">
        <f t="shared" si="1"/>
        <v>93.47980930232558</v>
      </c>
    </row>
    <row r="26" spans="1:8" ht="12.75">
      <c r="A26" s="74" t="s">
        <v>29</v>
      </c>
      <c r="B26" s="34" t="s">
        <v>17</v>
      </c>
      <c r="C26" s="34" t="s">
        <v>212</v>
      </c>
      <c r="D26" s="34" t="s">
        <v>141</v>
      </c>
      <c r="E26" s="34" t="s">
        <v>28</v>
      </c>
      <c r="F26" s="35">
        <v>1144799.79</v>
      </c>
      <c r="G26" s="38">
        <v>949044.3</v>
      </c>
      <c r="H26" s="108">
        <f t="shared" si="1"/>
        <v>82.90046069977005</v>
      </c>
    </row>
    <row r="27" spans="1:8" ht="12.75">
      <c r="A27" s="74" t="s">
        <v>31</v>
      </c>
      <c r="B27" s="34" t="s">
        <v>17</v>
      </c>
      <c r="C27" s="34" t="s">
        <v>212</v>
      </c>
      <c r="D27" s="34" t="s">
        <v>141</v>
      </c>
      <c r="E27" s="34" t="s">
        <v>30</v>
      </c>
      <c r="F27" s="35">
        <v>117809.74</v>
      </c>
      <c r="G27" s="38">
        <v>98652.46</v>
      </c>
      <c r="H27" s="108">
        <f t="shared" si="1"/>
        <v>83.73879782775177</v>
      </c>
    </row>
    <row r="28" spans="1:8" ht="12.75">
      <c r="A28" s="74" t="s">
        <v>34</v>
      </c>
      <c r="B28" s="34" t="s">
        <v>17</v>
      </c>
      <c r="C28" s="34" t="s">
        <v>212</v>
      </c>
      <c r="D28" s="34" t="s">
        <v>141</v>
      </c>
      <c r="E28" s="34" t="s">
        <v>33</v>
      </c>
      <c r="F28" s="35">
        <v>100000</v>
      </c>
      <c r="G28" s="39">
        <v>69173</v>
      </c>
      <c r="H28" s="108">
        <f t="shared" si="1"/>
        <v>69.173</v>
      </c>
    </row>
    <row r="29" spans="1:8" ht="15" customHeight="1">
      <c r="A29" s="74" t="s">
        <v>36</v>
      </c>
      <c r="B29" s="34" t="s">
        <v>17</v>
      </c>
      <c r="C29" s="34" t="s">
        <v>212</v>
      </c>
      <c r="D29" s="34" t="s">
        <v>141</v>
      </c>
      <c r="E29" s="34" t="s">
        <v>35</v>
      </c>
      <c r="F29" s="35">
        <v>275000</v>
      </c>
      <c r="G29" s="38">
        <v>252847</v>
      </c>
      <c r="H29" s="108">
        <f>G29/F29*100</f>
        <v>91.94436363636363</v>
      </c>
    </row>
    <row r="30" spans="1:8" ht="15" customHeight="1" thickBot="1">
      <c r="A30" s="49" t="s">
        <v>140</v>
      </c>
      <c r="B30" s="13" t="s">
        <v>17</v>
      </c>
      <c r="C30" s="71" t="s">
        <v>212</v>
      </c>
      <c r="D30" s="13" t="s">
        <v>253</v>
      </c>
      <c r="E30" s="13" t="s">
        <v>32</v>
      </c>
      <c r="F30" s="14">
        <v>23000</v>
      </c>
      <c r="G30" s="45">
        <v>22367.32</v>
      </c>
      <c r="H30" s="128">
        <f>G30/F30*100</f>
        <v>97.24921739130434</v>
      </c>
    </row>
    <row r="31" spans="1:8" ht="32.25" thickBot="1">
      <c r="A31" s="18" t="s">
        <v>37</v>
      </c>
      <c r="B31" s="19" t="s">
        <v>17</v>
      </c>
      <c r="C31" s="13" t="s">
        <v>213</v>
      </c>
      <c r="D31" s="19"/>
      <c r="E31" s="19" t="s">
        <v>14</v>
      </c>
      <c r="F31" s="20">
        <f>SUM(F32:F33)</f>
        <v>835000</v>
      </c>
      <c r="G31" s="20">
        <f>SUM(G32:G33)</f>
        <v>835000</v>
      </c>
      <c r="H31" s="99">
        <f t="shared" si="1"/>
        <v>100</v>
      </c>
    </row>
    <row r="32" spans="1:8" ht="12.75">
      <c r="A32" s="49" t="s">
        <v>22</v>
      </c>
      <c r="B32" s="13" t="s">
        <v>17</v>
      </c>
      <c r="C32" s="13" t="s">
        <v>213</v>
      </c>
      <c r="D32" s="13" t="s">
        <v>139</v>
      </c>
      <c r="E32" s="13" t="s">
        <v>21</v>
      </c>
      <c r="F32" s="14">
        <v>640000</v>
      </c>
      <c r="G32" s="14">
        <v>640000</v>
      </c>
      <c r="H32" s="128">
        <f t="shared" si="1"/>
        <v>100</v>
      </c>
    </row>
    <row r="33" spans="1:8" ht="13.5" thickBot="1">
      <c r="A33" s="74" t="s">
        <v>24</v>
      </c>
      <c r="B33" s="34" t="s">
        <v>17</v>
      </c>
      <c r="C33" s="34" t="s">
        <v>213</v>
      </c>
      <c r="D33" s="34" t="s">
        <v>269</v>
      </c>
      <c r="E33" s="34" t="s">
        <v>23</v>
      </c>
      <c r="F33" s="35">
        <v>195000</v>
      </c>
      <c r="G33" s="35">
        <v>195000</v>
      </c>
      <c r="H33" s="108">
        <f>G33/F33*100</f>
        <v>100</v>
      </c>
    </row>
    <row r="34" spans="1:8" ht="76.5" customHeight="1" thickBot="1">
      <c r="A34" s="103" t="s">
        <v>129</v>
      </c>
      <c r="B34" s="238" t="s">
        <v>17</v>
      </c>
      <c r="C34" s="239"/>
      <c r="D34" s="239" t="s">
        <v>147</v>
      </c>
      <c r="E34" s="239"/>
      <c r="F34" s="240">
        <f>SUM(F35:F40)</f>
        <v>385590.26</v>
      </c>
      <c r="G34" s="104">
        <f>SUM(G35:G40)</f>
        <v>385590.26</v>
      </c>
      <c r="H34" s="99">
        <f t="shared" si="1"/>
        <v>100</v>
      </c>
    </row>
    <row r="35" spans="1:8" ht="20.25" customHeight="1">
      <c r="A35" s="100" t="s">
        <v>142</v>
      </c>
      <c r="B35" s="101" t="s">
        <v>17</v>
      </c>
      <c r="C35" s="13" t="s">
        <v>215</v>
      </c>
      <c r="D35" s="13" t="s">
        <v>146</v>
      </c>
      <c r="E35" s="13" t="s">
        <v>67</v>
      </c>
      <c r="F35" s="102">
        <v>30490</v>
      </c>
      <c r="G35" s="102">
        <v>30490</v>
      </c>
      <c r="H35" s="127">
        <f aca="true" t="shared" si="2" ref="H35:H40">G35/F35*100</f>
        <v>100</v>
      </c>
    </row>
    <row r="36" spans="1:8" ht="25.5" customHeight="1">
      <c r="A36" s="69" t="s">
        <v>143</v>
      </c>
      <c r="B36" s="34" t="s">
        <v>17</v>
      </c>
      <c r="C36" s="34" t="s">
        <v>216</v>
      </c>
      <c r="D36" s="34" t="s">
        <v>146</v>
      </c>
      <c r="E36" s="68" t="s">
        <v>67</v>
      </c>
      <c r="F36" s="35">
        <v>120858</v>
      </c>
      <c r="G36" s="35">
        <v>120858</v>
      </c>
      <c r="H36" s="109">
        <f t="shared" si="2"/>
        <v>100</v>
      </c>
    </row>
    <row r="37" spans="1:8" ht="20.25" customHeight="1">
      <c r="A37" s="69" t="s">
        <v>144</v>
      </c>
      <c r="B37" s="34" t="s">
        <v>17</v>
      </c>
      <c r="C37" s="34" t="s">
        <v>217</v>
      </c>
      <c r="D37" s="34" t="s">
        <v>146</v>
      </c>
      <c r="E37" s="68" t="s">
        <v>67</v>
      </c>
      <c r="F37" s="35">
        <v>121046</v>
      </c>
      <c r="G37" s="35">
        <v>121046</v>
      </c>
      <c r="H37" s="109">
        <f t="shared" si="2"/>
        <v>100</v>
      </c>
    </row>
    <row r="38" spans="1:8" ht="20.25" customHeight="1">
      <c r="A38" s="69" t="s">
        <v>197</v>
      </c>
      <c r="B38" s="34" t="s">
        <v>17</v>
      </c>
      <c r="C38" s="34" t="s">
        <v>218</v>
      </c>
      <c r="D38" s="34" t="s">
        <v>146</v>
      </c>
      <c r="E38" s="68" t="s">
        <v>67</v>
      </c>
      <c r="F38" s="35">
        <v>50814</v>
      </c>
      <c r="G38" s="35">
        <v>50814</v>
      </c>
      <c r="H38" s="109">
        <f t="shared" si="2"/>
        <v>100</v>
      </c>
    </row>
    <row r="39" spans="1:8" ht="20.25" customHeight="1">
      <c r="A39" s="69" t="s">
        <v>145</v>
      </c>
      <c r="B39" s="34" t="s">
        <v>17</v>
      </c>
      <c r="C39" s="34" t="s">
        <v>219</v>
      </c>
      <c r="D39" s="34" t="s">
        <v>146</v>
      </c>
      <c r="E39" s="68" t="s">
        <v>67</v>
      </c>
      <c r="F39" s="35">
        <v>61382.26</v>
      </c>
      <c r="G39" s="35">
        <v>61382.26</v>
      </c>
      <c r="H39" s="109">
        <f t="shared" si="2"/>
        <v>100</v>
      </c>
    </row>
    <row r="40" spans="1:8" ht="22.5" customHeight="1" thickBot="1">
      <c r="A40" s="100" t="s">
        <v>339</v>
      </c>
      <c r="B40" s="101" t="s">
        <v>17</v>
      </c>
      <c r="C40" s="13" t="s">
        <v>220</v>
      </c>
      <c r="D40" s="13" t="s">
        <v>141</v>
      </c>
      <c r="E40" s="13" t="s">
        <v>25</v>
      </c>
      <c r="F40" s="102">
        <v>1000</v>
      </c>
      <c r="G40" s="102">
        <v>1000</v>
      </c>
      <c r="H40" s="241">
        <f t="shared" si="2"/>
        <v>100</v>
      </c>
    </row>
    <row r="41" spans="1:8" ht="17.25" customHeight="1" thickBot="1">
      <c r="A41" s="18" t="s">
        <v>120</v>
      </c>
      <c r="B41" s="19" t="s">
        <v>121</v>
      </c>
      <c r="C41" s="19" t="s">
        <v>267</v>
      </c>
      <c r="D41" s="19" t="s">
        <v>148</v>
      </c>
      <c r="E41" s="19" t="s">
        <v>32</v>
      </c>
      <c r="F41" s="36">
        <v>75000</v>
      </c>
      <c r="G41" s="70">
        <v>0</v>
      </c>
      <c r="H41" s="98">
        <f aca="true" t="shared" si="3" ref="H41:H47">G41/F41*100</f>
        <v>0</v>
      </c>
    </row>
    <row r="42" spans="1:8" ht="13.5" thickBot="1">
      <c r="A42" s="65" t="s">
        <v>38</v>
      </c>
      <c r="B42" s="66" t="s">
        <v>109</v>
      </c>
      <c r="C42" s="66" t="s">
        <v>14</v>
      </c>
      <c r="D42" s="66"/>
      <c r="E42" s="66" t="s">
        <v>14</v>
      </c>
      <c r="F42" s="67">
        <f>SUM(F43:F47)</f>
        <v>260000</v>
      </c>
      <c r="G42" s="64">
        <f>SUM(G43:G47)</f>
        <v>233001.6</v>
      </c>
      <c r="H42" s="134">
        <f t="shared" si="3"/>
        <v>89.61600000000001</v>
      </c>
    </row>
    <row r="43" spans="1:8" ht="22.5">
      <c r="A43" s="73" t="s">
        <v>317</v>
      </c>
      <c r="B43" s="71" t="s">
        <v>109</v>
      </c>
      <c r="C43" s="71" t="s">
        <v>221</v>
      </c>
      <c r="D43" s="71" t="s">
        <v>268</v>
      </c>
      <c r="E43" s="71" t="s">
        <v>32</v>
      </c>
      <c r="F43" s="51">
        <v>55450</v>
      </c>
      <c r="G43" s="72">
        <v>55450</v>
      </c>
      <c r="H43" s="128">
        <f t="shared" si="3"/>
        <v>100</v>
      </c>
    </row>
    <row r="44" spans="1:8" ht="22.5">
      <c r="A44" s="73" t="s">
        <v>318</v>
      </c>
      <c r="B44" s="71" t="s">
        <v>109</v>
      </c>
      <c r="C44" s="71" t="s">
        <v>222</v>
      </c>
      <c r="D44" s="71" t="s">
        <v>141</v>
      </c>
      <c r="E44" s="71" t="s">
        <v>30</v>
      </c>
      <c r="F44" s="51">
        <v>37980</v>
      </c>
      <c r="G44" s="72">
        <v>33320</v>
      </c>
      <c r="H44" s="128">
        <f t="shared" si="3"/>
        <v>87.73038441284888</v>
      </c>
    </row>
    <row r="45" spans="1:8" ht="41.25" customHeight="1">
      <c r="A45" s="73" t="s">
        <v>319</v>
      </c>
      <c r="B45" s="71" t="s">
        <v>109</v>
      </c>
      <c r="C45" s="71" t="s">
        <v>223</v>
      </c>
      <c r="D45" s="71" t="s">
        <v>290</v>
      </c>
      <c r="E45" s="71" t="s">
        <v>30</v>
      </c>
      <c r="F45" s="51">
        <v>130000</v>
      </c>
      <c r="G45" s="72">
        <v>107661.6</v>
      </c>
      <c r="H45" s="108">
        <f t="shared" si="3"/>
        <v>82.81661538461539</v>
      </c>
    </row>
    <row r="46" spans="1:8" ht="23.25" customHeight="1">
      <c r="A46" s="73" t="s">
        <v>320</v>
      </c>
      <c r="B46" s="71" t="s">
        <v>109</v>
      </c>
      <c r="C46" s="71" t="s">
        <v>224</v>
      </c>
      <c r="D46" s="71" t="s">
        <v>141</v>
      </c>
      <c r="E46" s="71" t="s">
        <v>32</v>
      </c>
      <c r="F46" s="51">
        <v>19770</v>
      </c>
      <c r="G46" s="72">
        <v>19770</v>
      </c>
      <c r="H46" s="108">
        <f t="shared" si="3"/>
        <v>100</v>
      </c>
    </row>
    <row r="47" spans="1:8" ht="13.5" thickBot="1">
      <c r="A47" s="49" t="s">
        <v>149</v>
      </c>
      <c r="B47" s="13" t="s">
        <v>109</v>
      </c>
      <c r="C47" s="13" t="s">
        <v>225</v>
      </c>
      <c r="D47" s="13" t="s">
        <v>141</v>
      </c>
      <c r="E47" s="13" t="s">
        <v>30</v>
      </c>
      <c r="F47" s="14">
        <v>16800</v>
      </c>
      <c r="G47" s="266">
        <v>16800</v>
      </c>
      <c r="H47" s="108">
        <f t="shared" si="3"/>
        <v>100</v>
      </c>
    </row>
    <row r="48" spans="1:8" ht="13.5" thickBot="1">
      <c r="A48" s="18" t="s">
        <v>40</v>
      </c>
      <c r="B48" s="19" t="s">
        <v>39</v>
      </c>
      <c r="C48" s="19" t="s">
        <v>14</v>
      </c>
      <c r="D48" s="19"/>
      <c r="E48" s="19" t="s">
        <v>14</v>
      </c>
      <c r="F48" s="20">
        <f>F49</f>
        <v>233700</v>
      </c>
      <c r="G48" s="36">
        <f>G49</f>
        <v>233700</v>
      </c>
      <c r="H48" s="98">
        <f aca="true" t="shared" si="4" ref="H48:H56">G48/F48*100</f>
        <v>100</v>
      </c>
    </row>
    <row r="49" spans="1:8" ht="25.5" customHeight="1" thickBot="1">
      <c r="A49" s="18" t="s">
        <v>130</v>
      </c>
      <c r="B49" s="19" t="s">
        <v>41</v>
      </c>
      <c r="C49" s="75" t="s">
        <v>226</v>
      </c>
      <c r="D49" s="19"/>
      <c r="E49" s="19" t="s">
        <v>14</v>
      </c>
      <c r="F49" s="20">
        <f>SUM(F50:F52)</f>
        <v>233700</v>
      </c>
      <c r="G49" s="36">
        <f>SUM(G50:G52)</f>
        <v>233700</v>
      </c>
      <c r="H49" s="98">
        <f t="shared" si="4"/>
        <v>100</v>
      </c>
    </row>
    <row r="50" spans="1:8" ht="12.75">
      <c r="A50" s="112" t="s">
        <v>22</v>
      </c>
      <c r="B50" s="2" t="s">
        <v>41</v>
      </c>
      <c r="C50" s="2" t="s">
        <v>226</v>
      </c>
      <c r="D50" s="2" t="s">
        <v>139</v>
      </c>
      <c r="E50" s="2" t="s">
        <v>21</v>
      </c>
      <c r="F50" s="6">
        <v>174304.43</v>
      </c>
      <c r="G50" s="6">
        <v>174304.43</v>
      </c>
      <c r="H50" s="128">
        <f t="shared" si="4"/>
        <v>100</v>
      </c>
    </row>
    <row r="51" spans="1:8" ht="12.75">
      <c r="A51" s="112" t="s">
        <v>24</v>
      </c>
      <c r="B51" s="2" t="s">
        <v>41</v>
      </c>
      <c r="C51" s="2" t="s">
        <v>226</v>
      </c>
      <c r="D51" s="2" t="s">
        <v>269</v>
      </c>
      <c r="E51" s="2" t="s">
        <v>23</v>
      </c>
      <c r="F51" s="6">
        <v>59395.57</v>
      </c>
      <c r="G51" s="6">
        <v>59395.57</v>
      </c>
      <c r="H51" s="108">
        <f t="shared" si="4"/>
        <v>100</v>
      </c>
    </row>
    <row r="52" spans="1:8" ht="12.75" customHeight="1" thickBot="1">
      <c r="A52" s="49" t="s">
        <v>36</v>
      </c>
      <c r="B52" s="13" t="s">
        <v>41</v>
      </c>
      <c r="C52" s="2" t="s">
        <v>226</v>
      </c>
      <c r="D52" s="13" t="s">
        <v>141</v>
      </c>
      <c r="E52" s="13" t="s">
        <v>35</v>
      </c>
      <c r="F52" s="14"/>
      <c r="G52" s="39">
        <v>0</v>
      </c>
      <c r="H52" s="126"/>
    </row>
    <row r="53" spans="1:8" ht="22.5" customHeight="1" thickBot="1">
      <c r="A53" s="18" t="s">
        <v>43</v>
      </c>
      <c r="B53" s="19" t="s">
        <v>42</v>
      </c>
      <c r="C53" s="19" t="s">
        <v>14</v>
      </c>
      <c r="D53" s="19"/>
      <c r="E53" s="19" t="s">
        <v>14</v>
      </c>
      <c r="F53" s="20">
        <f>F54+F56</f>
        <v>141500</v>
      </c>
      <c r="G53" s="20">
        <f>G54+G56</f>
        <v>126400</v>
      </c>
      <c r="H53" s="98">
        <f t="shared" si="4"/>
        <v>89.3286219081272</v>
      </c>
    </row>
    <row r="54" spans="1:8" ht="42.75" customHeight="1" thickBot="1">
      <c r="A54" s="111" t="s">
        <v>45</v>
      </c>
      <c r="B54" s="21" t="s">
        <v>44</v>
      </c>
      <c r="C54" s="21"/>
      <c r="D54" s="21"/>
      <c r="E54" s="21" t="s">
        <v>14</v>
      </c>
      <c r="F54" s="22">
        <f>SUM(F55:F55)</f>
        <v>0</v>
      </c>
      <c r="G54" s="22">
        <f>SUM(G55:G55)</f>
        <v>0</v>
      </c>
      <c r="H54" s="98"/>
    </row>
    <row r="55" spans="1:8" ht="21.75" customHeight="1" thickBot="1">
      <c r="A55" s="73" t="s">
        <v>270</v>
      </c>
      <c r="B55" s="21" t="s">
        <v>44</v>
      </c>
      <c r="C55" s="21" t="s">
        <v>271</v>
      </c>
      <c r="D55" s="21" t="s">
        <v>141</v>
      </c>
      <c r="E55" s="21" t="s">
        <v>35</v>
      </c>
      <c r="F55" s="51">
        <v>0</v>
      </c>
      <c r="G55" s="72">
        <v>0</v>
      </c>
      <c r="H55" s="98"/>
    </row>
    <row r="56" spans="1:8" ht="16.5" customHeight="1" thickBot="1">
      <c r="A56" s="106" t="s">
        <v>155</v>
      </c>
      <c r="B56" s="3" t="s">
        <v>227</v>
      </c>
      <c r="C56" s="3" t="s">
        <v>228</v>
      </c>
      <c r="D56" s="3"/>
      <c r="E56" s="3"/>
      <c r="F56" s="4">
        <f>SUM(F57:F59)</f>
        <v>141500</v>
      </c>
      <c r="G56" s="4">
        <f>SUM(G57:G59)</f>
        <v>126400</v>
      </c>
      <c r="H56" s="98">
        <f t="shared" si="4"/>
        <v>89.3286219081272</v>
      </c>
    </row>
    <row r="57" spans="1:8" ht="12" customHeight="1">
      <c r="A57" s="74" t="s">
        <v>321</v>
      </c>
      <c r="B57" s="34" t="s">
        <v>227</v>
      </c>
      <c r="C57" s="34" t="s">
        <v>228</v>
      </c>
      <c r="D57" s="34" t="s">
        <v>141</v>
      </c>
      <c r="E57" s="34" t="s">
        <v>28</v>
      </c>
      <c r="F57" s="35">
        <v>90000</v>
      </c>
      <c r="G57" s="38">
        <v>74900</v>
      </c>
      <c r="H57" s="108">
        <f aca="true" t="shared" si="5" ref="H57:H63">G57/F57*100</f>
        <v>83.22222222222221</v>
      </c>
    </row>
    <row r="58" spans="1:8" ht="25.5" customHeight="1">
      <c r="A58" s="159" t="s">
        <v>322</v>
      </c>
      <c r="B58" s="34" t="s">
        <v>227</v>
      </c>
      <c r="C58" s="34" t="s">
        <v>228</v>
      </c>
      <c r="D58" s="34" t="s">
        <v>141</v>
      </c>
      <c r="E58" s="34" t="s">
        <v>33</v>
      </c>
      <c r="F58" s="35">
        <v>50000</v>
      </c>
      <c r="G58" s="245">
        <v>50000</v>
      </c>
      <c r="H58" s="108">
        <f t="shared" si="5"/>
        <v>100</v>
      </c>
    </row>
    <row r="59" spans="1:8" ht="19.5" customHeight="1" thickBot="1">
      <c r="A59" s="73" t="s">
        <v>229</v>
      </c>
      <c r="B59" s="13" t="s">
        <v>227</v>
      </c>
      <c r="C59" s="71" t="s">
        <v>228</v>
      </c>
      <c r="D59" s="71" t="s">
        <v>141</v>
      </c>
      <c r="E59" s="13" t="s">
        <v>35</v>
      </c>
      <c r="F59" s="14">
        <v>1500</v>
      </c>
      <c r="G59" s="272">
        <v>1500</v>
      </c>
      <c r="H59" s="108">
        <f t="shared" si="5"/>
        <v>100</v>
      </c>
    </row>
    <row r="60" spans="1:8" ht="13.5" thickBot="1">
      <c r="A60" s="18" t="s">
        <v>47</v>
      </c>
      <c r="B60" s="19" t="s">
        <v>46</v>
      </c>
      <c r="C60" s="19" t="s">
        <v>14</v>
      </c>
      <c r="D60" s="19"/>
      <c r="E60" s="19" t="s">
        <v>14</v>
      </c>
      <c r="F60" s="20">
        <f>F61+F72</f>
        <v>20158200</v>
      </c>
      <c r="G60" s="36">
        <f>G61+G72</f>
        <v>19637059.49</v>
      </c>
      <c r="H60" s="98">
        <f t="shared" si="5"/>
        <v>97.41474680278992</v>
      </c>
    </row>
    <row r="61" spans="1:8" ht="13.5" thickBot="1">
      <c r="A61" s="18" t="s">
        <v>156</v>
      </c>
      <c r="B61" s="19" t="s">
        <v>123</v>
      </c>
      <c r="C61" s="19" t="s">
        <v>159</v>
      </c>
      <c r="D61" s="19"/>
      <c r="E61" s="19"/>
      <c r="F61" s="20">
        <f>SUM(F62:F71)</f>
        <v>5568799.999999999</v>
      </c>
      <c r="G61" s="36">
        <f>SUM(G62:G71)</f>
        <v>5060525.829999999</v>
      </c>
      <c r="H61" s="98">
        <f t="shared" si="5"/>
        <v>90.87282412728057</v>
      </c>
    </row>
    <row r="62" spans="1:8" ht="12.75">
      <c r="A62" s="130" t="s">
        <v>157</v>
      </c>
      <c r="B62" s="71" t="s">
        <v>123</v>
      </c>
      <c r="C62" s="71" t="s">
        <v>230</v>
      </c>
      <c r="D62" s="71" t="s">
        <v>141</v>
      </c>
      <c r="E62" s="71" t="s">
        <v>28</v>
      </c>
      <c r="F62" s="51">
        <v>365000</v>
      </c>
      <c r="G62" s="72">
        <v>167643.39</v>
      </c>
      <c r="H62" s="128">
        <f t="shared" si="5"/>
        <v>45.92969589041097</v>
      </c>
    </row>
    <row r="63" spans="1:8" ht="12.75">
      <c r="A63" s="130" t="s">
        <v>338</v>
      </c>
      <c r="B63" s="71" t="s">
        <v>123</v>
      </c>
      <c r="C63" s="71" t="s">
        <v>230</v>
      </c>
      <c r="D63" s="71" t="s">
        <v>141</v>
      </c>
      <c r="E63" s="71" t="s">
        <v>33</v>
      </c>
      <c r="F63" s="51">
        <v>315000</v>
      </c>
      <c r="G63" s="72">
        <v>311321</v>
      </c>
      <c r="H63" s="128">
        <f t="shared" si="5"/>
        <v>98.8320634920635</v>
      </c>
    </row>
    <row r="64" spans="1:8" ht="12.75">
      <c r="A64" s="113" t="s">
        <v>207</v>
      </c>
      <c r="B64" s="46" t="s">
        <v>123</v>
      </c>
      <c r="C64" s="46" t="s">
        <v>231</v>
      </c>
      <c r="D64" s="46" t="s">
        <v>141</v>
      </c>
      <c r="E64" s="46" t="s">
        <v>28</v>
      </c>
      <c r="F64" s="47">
        <v>863838.56</v>
      </c>
      <c r="G64" s="48">
        <v>640600</v>
      </c>
      <c r="H64" s="108">
        <f aca="true" t="shared" si="6" ref="H64:H76">G64/F64*100</f>
        <v>74.15737496135851</v>
      </c>
    </row>
    <row r="65" spans="1:8" ht="12.75">
      <c r="A65" s="113" t="s">
        <v>158</v>
      </c>
      <c r="B65" s="46" t="s">
        <v>123</v>
      </c>
      <c r="C65" s="46" t="s">
        <v>231</v>
      </c>
      <c r="D65" s="46" t="s">
        <v>141</v>
      </c>
      <c r="E65" s="46" t="s">
        <v>30</v>
      </c>
      <c r="F65" s="47">
        <v>160000</v>
      </c>
      <c r="G65" s="48">
        <v>76000</v>
      </c>
      <c r="H65" s="108">
        <f t="shared" si="6"/>
        <v>47.5</v>
      </c>
    </row>
    <row r="66" spans="1:8" ht="33.75">
      <c r="A66" s="113" t="s">
        <v>296</v>
      </c>
      <c r="B66" s="46" t="s">
        <v>123</v>
      </c>
      <c r="C66" s="46" t="s">
        <v>232</v>
      </c>
      <c r="D66" s="46" t="s">
        <v>141</v>
      </c>
      <c r="E66" s="46" t="s">
        <v>28</v>
      </c>
      <c r="F66" s="47">
        <v>759000</v>
      </c>
      <c r="G66" s="48">
        <v>759000</v>
      </c>
      <c r="H66" s="108">
        <f t="shared" si="6"/>
        <v>100</v>
      </c>
    </row>
    <row r="67" spans="1:8" ht="22.5">
      <c r="A67" s="113" t="s">
        <v>261</v>
      </c>
      <c r="B67" s="46" t="s">
        <v>123</v>
      </c>
      <c r="C67" s="46" t="s">
        <v>254</v>
      </c>
      <c r="D67" s="46" t="s">
        <v>141</v>
      </c>
      <c r="E67" s="46" t="s">
        <v>28</v>
      </c>
      <c r="F67" s="47">
        <v>1167900</v>
      </c>
      <c r="G67" s="47">
        <v>1167900</v>
      </c>
      <c r="H67" s="108">
        <f t="shared" si="6"/>
        <v>100</v>
      </c>
    </row>
    <row r="68" spans="1:8" ht="22.5">
      <c r="A68" s="113" t="s">
        <v>262</v>
      </c>
      <c r="B68" s="46" t="s">
        <v>123</v>
      </c>
      <c r="C68" s="46" t="s">
        <v>255</v>
      </c>
      <c r="D68" s="46" t="s">
        <v>141</v>
      </c>
      <c r="E68" s="46" t="s">
        <v>28</v>
      </c>
      <c r="F68" s="47">
        <v>190635.2</v>
      </c>
      <c r="G68" s="47">
        <v>190635.2</v>
      </c>
      <c r="H68" s="108">
        <f t="shared" si="6"/>
        <v>100</v>
      </c>
    </row>
    <row r="69" spans="1:8" ht="22.5">
      <c r="A69" s="113" t="s">
        <v>264</v>
      </c>
      <c r="B69" s="46" t="s">
        <v>123</v>
      </c>
      <c r="C69" s="46" t="s">
        <v>256</v>
      </c>
      <c r="D69" s="46" t="s">
        <v>141</v>
      </c>
      <c r="E69" s="46" t="s">
        <v>28</v>
      </c>
      <c r="F69" s="47">
        <v>1087000</v>
      </c>
      <c r="G69" s="48">
        <v>1087000</v>
      </c>
      <c r="H69" s="108">
        <f t="shared" si="6"/>
        <v>100</v>
      </c>
    </row>
    <row r="70" spans="1:8" ht="22.5">
      <c r="A70" s="113" t="s">
        <v>263</v>
      </c>
      <c r="B70" s="46" t="s">
        <v>123</v>
      </c>
      <c r="C70" s="46" t="s">
        <v>257</v>
      </c>
      <c r="D70" s="46" t="s">
        <v>141</v>
      </c>
      <c r="E70" s="46" t="s">
        <v>28</v>
      </c>
      <c r="F70" s="47">
        <v>303925.18</v>
      </c>
      <c r="G70" s="48">
        <v>303925.18</v>
      </c>
      <c r="H70" s="108">
        <f t="shared" si="6"/>
        <v>100</v>
      </c>
    </row>
    <row r="71" spans="1:8" ht="34.5" thickBot="1">
      <c r="A71" s="113" t="s">
        <v>260</v>
      </c>
      <c r="B71" s="46" t="s">
        <v>123</v>
      </c>
      <c r="C71" s="46" t="s">
        <v>233</v>
      </c>
      <c r="D71" s="46" t="s">
        <v>141</v>
      </c>
      <c r="E71" s="46" t="s">
        <v>28</v>
      </c>
      <c r="F71" s="47">
        <v>356501.06</v>
      </c>
      <c r="G71" s="47">
        <v>356501.06</v>
      </c>
      <c r="H71" s="108">
        <f>G71/F71*100</f>
        <v>100</v>
      </c>
    </row>
    <row r="72" spans="1:8" ht="21.75" thickBot="1">
      <c r="A72" s="18" t="s">
        <v>49</v>
      </c>
      <c r="B72" s="19" t="s">
        <v>48</v>
      </c>
      <c r="C72" s="19" t="s">
        <v>14</v>
      </c>
      <c r="D72" s="19"/>
      <c r="E72" s="19" t="s">
        <v>14</v>
      </c>
      <c r="F72" s="20">
        <f>SUM(F73:F76)</f>
        <v>14589400</v>
      </c>
      <c r="G72" s="36">
        <f>SUM(G73:G76)</f>
        <v>14576533.66</v>
      </c>
      <c r="H72" s="99">
        <f t="shared" si="6"/>
        <v>99.91181035546356</v>
      </c>
    </row>
    <row r="73" spans="1:8" ht="33.75">
      <c r="A73" s="130" t="s">
        <v>297</v>
      </c>
      <c r="B73" s="131" t="s">
        <v>48</v>
      </c>
      <c r="C73" s="131" t="s">
        <v>298</v>
      </c>
      <c r="D73" s="131" t="s">
        <v>299</v>
      </c>
      <c r="E73" s="131" t="s">
        <v>33</v>
      </c>
      <c r="F73" s="132">
        <v>13300000</v>
      </c>
      <c r="G73" s="133">
        <v>13300000</v>
      </c>
      <c r="H73" s="128">
        <f t="shared" si="6"/>
        <v>100</v>
      </c>
    </row>
    <row r="74" spans="1:8" ht="33.75">
      <c r="A74" s="130" t="s">
        <v>347</v>
      </c>
      <c r="B74" s="131" t="s">
        <v>48</v>
      </c>
      <c r="C74" s="131" t="s">
        <v>300</v>
      </c>
      <c r="D74" s="131" t="s">
        <v>299</v>
      </c>
      <c r="E74" s="131" t="s">
        <v>33</v>
      </c>
      <c r="F74" s="132">
        <v>1049400</v>
      </c>
      <c r="G74" s="133">
        <v>1049391.86</v>
      </c>
      <c r="H74" s="128">
        <f t="shared" si="6"/>
        <v>99.99922431865829</v>
      </c>
    </row>
    <row r="75" spans="1:8" ht="12.75">
      <c r="A75" s="130" t="s">
        <v>124</v>
      </c>
      <c r="B75" s="131" t="s">
        <v>48</v>
      </c>
      <c r="C75" s="131" t="s">
        <v>234</v>
      </c>
      <c r="D75" s="131" t="s">
        <v>141</v>
      </c>
      <c r="E75" s="131" t="s">
        <v>30</v>
      </c>
      <c r="F75" s="132">
        <v>190000</v>
      </c>
      <c r="G75" s="133">
        <v>187141.8</v>
      </c>
      <c r="H75" s="128">
        <f>G75/F75*100</f>
        <v>98.4956842105263</v>
      </c>
    </row>
    <row r="76" spans="1:8" ht="13.5" thickBot="1">
      <c r="A76" s="113" t="s">
        <v>124</v>
      </c>
      <c r="B76" s="46" t="s">
        <v>48</v>
      </c>
      <c r="C76" s="46" t="s">
        <v>235</v>
      </c>
      <c r="D76" s="46" t="s">
        <v>141</v>
      </c>
      <c r="E76" s="46" t="s">
        <v>30</v>
      </c>
      <c r="F76" s="47">
        <v>50000</v>
      </c>
      <c r="G76" s="48">
        <v>40000</v>
      </c>
      <c r="H76" s="108">
        <f t="shared" si="6"/>
        <v>80</v>
      </c>
    </row>
    <row r="77" spans="1:8" s="153" customFormat="1" ht="24" customHeight="1" thickBot="1">
      <c r="A77" s="149" t="s">
        <v>51</v>
      </c>
      <c r="B77" s="150" t="s">
        <v>50</v>
      </c>
      <c r="C77" s="150" t="s">
        <v>14</v>
      </c>
      <c r="D77" s="150"/>
      <c r="E77" s="150" t="s">
        <v>14</v>
      </c>
      <c r="F77" s="151">
        <f>F84+F97+F78</f>
        <v>21144488.01</v>
      </c>
      <c r="G77" s="152">
        <f>G84+G97+G78</f>
        <v>20255549.45</v>
      </c>
      <c r="H77" s="148">
        <f>G77/F77*100</f>
        <v>95.79588515182023</v>
      </c>
    </row>
    <row r="78" spans="1:8" ht="15.75" customHeight="1" thickBot="1">
      <c r="A78" s="18" t="s">
        <v>192</v>
      </c>
      <c r="B78" s="19" t="s">
        <v>193</v>
      </c>
      <c r="C78" s="19"/>
      <c r="D78" s="19"/>
      <c r="E78" s="19"/>
      <c r="F78" s="20">
        <f>SUM(F79:F83)</f>
        <v>1080590.34</v>
      </c>
      <c r="G78" s="36">
        <f>SUM(G79:G83)</f>
        <v>1011779.31</v>
      </c>
      <c r="H78" s="98">
        <f aca="true" t="shared" si="7" ref="H78:H85">G78/F78*100</f>
        <v>93.63208910418355</v>
      </c>
    </row>
    <row r="79" spans="1:8" ht="22.5" customHeight="1">
      <c r="A79" s="73" t="s">
        <v>198</v>
      </c>
      <c r="B79" s="71" t="s">
        <v>193</v>
      </c>
      <c r="C79" s="71" t="s">
        <v>236</v>
      </c>
      <c r="D79" s="71" t="s">
        <v>141</v>
      </c>
      <c r="E79" s="71" t="s">
        <v>28</v>
      </c>
      <c r="F79" s="51">
        <v>65700</v>
      </c>
      <c r="G79" s="72">
        <v>56650.73</v>
      </c>
      <c r="H79" s="144">
        <f t="shared" si="7"/>
        <v>86.22637747336378</v>
      </c>
    </row>
    <row r="80" spans="1:8" ht="22.5" customHeight="1">
      <c r="A80" s="73" t="s">
        <v>301</v>
      </c>
      <c r="B80" s="71" t="s">
        <v>193</v>
      </c>
      <c r="C80" s="71" t="s">
        <v>236</v>
      </c>
      <c r="D80" s="71" t="s">
        <v>141</v>
      </c>
      <c r="E80" s="71" t="s">
        <v>30</v>
      </c>
      <c r="F80" s="14">
        <v>30000</v>
      </c>
      <c r="G80" s="102">
        <v>0</v>
      </c>
      <c r="H80" s="144">
        <f t="shared" si="7"/>
        <v>0</v>
      </c>
    </row>
    <row r="81" spans="1:8" ht="21" customHeight="1">
      <c r="A81" s="110" t="s">
        <v>194</v>
      </c>
      <c r="B81" s="97" t="s">
        <v>193</v>
      </c>
      <c r="C81" s="71" t="s">
        <v>236</v>
      </c>
      <c r="D81" s="97" t="s">
        <v>141</v>
      </c>
      <c r="E81" s="97" t="s">
        <v>35</v>
      </c>
      <c r="F81" s="50">
        <v>10000</v>
      </c>
      <c r="G81" s="96">
        <v>868</v>
      </c>
      <c r="H81" s="144">
        <f t="shared" si="7"/>
        <v>8.68</v>
      </c>
    </row>
    <row r="82" spans="1:8" ht="36.75" customHeight="1">
      <c r="A82" s="273" t="s">
        <v>340</v>
      </c>
      <c r="B82" s="97" t="s">
        <v>193</v>
      </c>
      <c r="C82" s="13" t="s">
        <v>303</v>
      </c>
      <c r="D82" s="97" t="s">
        <v>302</v>
      </c>
      <c r="E82" s="97" t="s">
        <v>290</v>
      </c>
      <c r="F82" s="50">
        <v>364890.34</v>
      </c>
      <c r="G82" s="96">
        <v>364890.34</v>
      </c>
      <c r="H82" s="274">
        <f t="shared" si="7"/>
        <v>100</v>
      </c>
    </row>
    <row r="83" spans="1:8" ht="21" customHeight="1" thickBot="1">
      <c r="A83" s="146" t="s">
        <v>195</v>
      </c>
      <c r="B83" s="97" t="s">
        <v>193</v>
      </c>
      <c r="C83" s="97" t="s">
        <v>243</v>
      </c>
      <c r="D83" s="97" t="s">
        <v>141</v>
      </c>
      <c r="E83" s="97" t="s">
        <v>28</v>
      </c>
      <c r="F83" s="50">
        <v>610000</v>
      </c>
      <c r="G83" s="50">
        <v>589370.24</v>
      </c>
      <c r="H83" s="147">
        <f t="shared" si="7"/>
        <v>96.61807213114754</v>
      </c>
    </row>
    <row r="84" spans="1:8" ht="13.5" thickBot="1">
      <c r="A84" s="149" t="s">
        <v>53</v>
      </c>
      <c r="B84" s="150" t="s">
        <v>52</v>
      </c>
      <c r="C84" s="150" t="s">
        <v>14</v>
      </c>
      <c r="D84" s="150"/>
      <c r="E84" s="150" t="s">
        <v>14</v>
      </c>
      <c r="F84" s="151">
        <f>SUM(F85:F96)</f>
        <v>13978291.010000002</v>
      </c>
      <c r="G84" s="152">
        <f>SUM(G85:G96)</f>
        <v>13685491.19</v>
      </c>
      <c r="H84" s="142">
        <f>G84/F84*100</f>
        <v>97.90532462236953</v>
      </c>
    </row>
    <row r="85" spans="1:8" ht="12.75">
      <c r="A85" s="49" t="s">
        <v>241</v>
      </c>
      <c r="B85" s="13" t="s">
        <v>52</v>
      </c>
      <c r="C85" s="13" t="s">
        <v>237</v>
      </c>
      <c r="D85" s="13" t="s">
        <v>141</v>
      </c>
      <c r="E85" s="13" t="s">
        <v>30</v>
      </c>
      <c r="F85" s="14">
        <v>400000</v>
      </c>
      <c r="G85" s="102">
        <v>396655.19</v>
      </c>
      <c r="H85" s="128">
        <f t="shared" si="7"/>
        <v>99.1637975</v>
      </c>
    </row>
    <row r="86" spans="1:8" ht="22.5">
      <c r="A86" s="159" t="s">
        <v>242</v>
      </c>
      <c r="B86" s="34" t="s">
        <v>52</v>
      </c>
      <c r="C86" s="34" t="s">
        <v>238</v>
      </c>
      <c r="D86" s="34" t="s">
        <v>141</v>
      </c>
      <c r="E86" s="34" t="s">
        <v>28</v>
      </c>
      <c r="F86" s="35">
        <v>40000</v>
      </c>
      <c r="G86" s="35">
        <v>25000</v>
      </c>
      <c r="H86" s="128">
        <f aca="true" t="shared" si="8" ref="H86:H97">G86/F86*100</f>
        <v>62.5</v>
      </c>
    </row>
    <row r="87" spans="1:8" ht="33.75">
      <c r="A87" s="74" t="s">
        <v>304</v>
      </c>
      <c r="B87" s="34" t="s">
        <v>52</v>
      </c>
      <c r="C87" s="34" t="s">
        <v>239</v>
      </c>
      <c r="D87" s="34" t="s">
        <v>141</v>
      </c>
      <c r="E87" s="34" t="s">
        <v>28</v>
      </c>
      <c r="F87" s="35">
        <v>330000</v>
      </c>
      <c r="G87" s="40">
        <v>313294</v>
      </c>
      <c r="H87" s="108">
        <f t="shared" si="8"/>
        <v>94.93757575757576</v>
      </c>
    </row>
    <row r="88" spans="1:8" ht="33.75">
      <c r="A88" s="74" t="s">
        <v>304</v>
      </c>
      <c r="B88" s="34" t="s">
        <v>52</v>
      </c>
      <c r="C88" s="34" t="s">
        <v>239</v>
      </c>
      <c r="D88" s="34" t="s">
        <v>141</v>
      </c>
      <c r="E88" s="34" t="s">
        <v>30</v>
      </c>
      <c r="F88" s="35">
        <v>145000</v>
      </c>
      <c r="G88" s="40">
        <v>145000</v>
      </c>
      <c r="H88" s="108">
        <f t="shared" si="8"/>
        <v>100</v>
      </c>
    </row>
    <row r="89" spans="1:8" ht="33.75">
      <c r="A89" s="74" t="s">
        <v>304</v>
      </c>
      <c r="B89" s="34" t="s">
        <v>52</v>
      </c>
      <c r="C89" s="34" t="s">
        <v>239</v>
      </c>
      <c r="D89" s="34" t="s">
        <v>141</v>
      </c>
      <c r="E89" s="34" t="s">
        <v>33</v>
      </c>
      <c r="F89" s="35">
        <v>65000</v>
      </c>
      <c r="G89" s="40">
        <v>29410</v>
      </c>
      <c r="H89" s="108">
        <f t="shared" si="8"/>
        <v>45.246153846153845</v>
      </c>
    </row>
    <row r="90" spans="1:8" ht="22.5">
      <c r="A90" s="74" t="s">
        <v>305</v>
      </c>
      <c r="B90" s="34" t="s">
        <v>52</v>
      </c>
      <c r="C90" s="34" t="s">
        <v>240</v>
      </c>
      <c r="D90" s="34" t="s">
        <v>141</v>
      </c>
      <c r="E90" s="34" t="s">
        <v>28</v>
      </c>
      <c r="F90" s="35">
        <v>60000</v>
      </c>
      <c r="G90" s="40">
        <v>60000</v>
      </c>
      <c r="H90" s="108">
        <f t="shared" si="8"/>
        <v>100</v>
      </c>
    </row>
    <row r="91" spans="1:8" ht="22.5">
      <c r="A91" s="74" t="s">
        <v>305</v>
      </c>
      <c r="B91" s="34" t="s">
        <v>52</v>
      </c>
      <c r="C91" s="34" t="s">
        <v>240</v>
      </c>
      <c r="D91" s="34" t="s">
        <v>141</v>
      </c>
      <c r="E91" s="34" t="s">
        <v>33</v>
      </c>
      <c r="F91" s="35">
        <v>130600</v>
      </c>
      <c r="G91" s="40">
        <v>130000</v>
      </c>
      <c r="H91" s="108">
        <f t="shared" si="8"/>
        <v>99.5405819295559</v>
      </c>
    </row>
    <row r="92" spans="1:8" ht="36" customHeight="1">
      <c r="A92" s="74" t="s">
        <v>341</v>
      </c>
      <c r="B92" s="34" t="s">
        <v>52</v>
      </c>
      <c r="C92" s="34" t="s">
        <v>337</v>
      </c>
      <c r="D92" s="34" t="s">
        <v>141</v>
      </c>
      <c r="E92" s="34" t="s">
        <v>28</v>
      </c>
      <c r="F92" s="35">
        <v>10861888</v>
      </c>
      <c r="G92" s="40">
        <v>10649194</v>
      </c>
      <c r="H92" s="108">
        <f>G92/F92*100</f>
        <v>98.04183213820654</v>
      </c>
    </row>
    <row r="93" spans="1:8" ht="33.75">
      <c r="A93" s="74" t="s">
        <v>343</v>
      </c>
      <c r="B93" s="34" t="s">
        <v>52</v>
      </c>
      <c r="C93" s="34" t="s">
        <v>330</v>
      </c>
      <c r="D93" s="34" t="s">
        <v>141</v>
      </c>
      <c r="E93" s="34" t="s">
        <v>33</v>
      </c>
      <c r="F93" s="35">
        <v>1293900</v>
      </c>
      <c r="G93" s="40">
        <v>1293900</v>
      </c>
      <c r="H93" s="108">
        <f t="shared" si="8"/>
        <v>100</v>
      </c>
    </row>
    <row r="94" spans="1:8" ht="33.75">
      <c r="A94" s="74" t="s">
        <v>342</v>
      </c>
      <c r="B94" s="34" t="s">
        <v>52</v>
      </c>
      <c r="C94" s="34" t="s">
        <v>331</v>
      </c>
      <c r="D94" s="34" t="s">
        <v>141</v>
      </c>
      <c r="E94" s="34" t="s">
        <v>33</v>
      </c>
      <c r="F94" s="35">
        <v>70000</v>
      </c>
      <c r="G94" s="40">
        <v>68155.62</v>
      </c>
      <c r="H94" s="108">
        <f t="shared" si="8"/>
        <v>97.36517142857141</v>
      </c>
    </row>
    <row r="95" spans="1:8" ht="33.75">
      <c r="A95" s="74" t="s">
        <v>306</v>
      </c>
      <c r="B95" s="34" t="s">
        <v>52</v>
      </c>
      <c r="C95" s="34" t="s">
        <v>307</v>
      </c>
      <c r="D95" s="34" t="s">
        <v>141</v>
      </c>
      <c r="E95" s="34" t="s">
        <v>28</v>
      </c>
      <c r="F95" s="35">
        <v>30380.21</v>
      </c>
      <c r="G95" s="40">
        <v>30380.21</v>
      </c>
      <c r="H95" s="108">
        <f t="shared" si="8"/>
        <v>100</v>
      </c>
    </row>
    <row r="96" spans="1:8" ht="34.5" thickBot="1">
      <c r="A96" s="74" t="s">
        <v>348</v>
      </c>
      <c r="B96" s="34" t="s">
        <v>52</v>
      </c>
      <c r="C96" s="34" t="s">
        <v>307</v>
      </c>
      <c r="D96" s="34" t="s">
        <v>141</v>
      </c>
      <c r="E96" s="34" t="s">
        <v>28</v>
      </c>
      <c r="F96" s="35">
        <v>551522.8</v>
      </c>
      <c r="G96" s="40">
        <v>544502.17</v>
      </c>
      <c r="H96" s="108">
        <f t="shared" si="8"/>
        <v>98.72704627986369</v>
      </c>
    </row>
    <row r="97" spans="1:8" s="153" customFormat="1" ht="12.75" thickBot="1">
      <c r="A97" s="149" t="s">
        <v>55</v>
      </c>
      <c r="B97" s="150" t="s">
        <v>54</v>
      </c>
      <c r="C97" s="150" t="s">
        <v>14</v>
      </c>
      <c r="D97" s="150"/>
      <c r="E97" s="150" t="s">
        <v>14</v>
      </c>
      <c r="F97" s="151">
        <f>F99+F105+F106</f>
        <v>6085606.66</v>
      </c>
      <c r="G97" s="151">
        <f>G99+G105+G106</f>
        <v>5558278.949999999</v>
      </c>
      <c r="H97" s="154">
        <f t="shared" si="8"/>
        <v>91.33483743755465</v>
      </c>
    </row>
    <row r="98" spans="1:8" ht="12.75">
      <c r="A98" s="111"/>
      <c r="B98" s="21"/>
      <c r="C98" s="21"/>
      <c r="D98" s="21"/>
      <c r="E98" s="21"/>
      <c r="F98" s="22"/>
      <c r="G98" s="23"/>
      <c r="H98" s="125"/>
    </row>
    <row r="99" spans="1:8" ht="21">
      <c r="A99" s="111" t="s">
        <v>252</v>
      </c>
      <c r="B99" s="21" t="s">
        <v>54</v>
      </c>
      <c r="C99" s="3" t="s">
        <v>244</v>
      </c>
      <c r="D99" s="21"/>
      <c r="E99" s="21" t="s">
        <v>14</v>
      </c>
      <c r="F99" s="22">
        <f>SUM(F100:F104)</f>
        <v>1640000</v>
      </c>
      <c r="G99" s="22">
        <f>SUM(G100:G104)</f>
        <v>1484262.01</v>
      </c>
      <c r="H99" s="108">
        <f aca="true" t="shared" si="9" ref="H99:H124">G99/F99*100</f>
        <v>90.50378109756097</v>
      </c>
    </row>
    <row r="100" spans="1:8" ht="12.75">
      <c r="A100" s="74" t="s">
        <v>56</v>
      </c>
      <c r="B100" s="34" t="s">
        <v>54</v>
      </c>
      <c r="C100" s="34" t="s">
        <v>244</v>
      </c>
      <c r="D100" s="34" t="s">
        <v>141</v>
      </c>
      <c r="E100" s="34" t="s">
        <v>26</v>
      </c>
      <c r="F100" s="35">
        <v>1250000</v>
      </c>
      <c r="G100" s="40">
        <v>1121800.31</v>
      </c>
      <c r="H100" s="108">
        <f t="shared" si="9"/>
        <v>89.7440248</v>
      </c>
    </row>
    <row r="101" spans="1:8" ht="12.75">
      <c r="A101" s="74" t="s">
        <v>153</v>
      </c>
      <c r="B101" s="34"/>
      <c r="C101" s="34" t="s">
        <v>244</v>
      </c>
      <c r="D101" s="34" t="s">
        <v>141</v>
      </c>
      <c r="E101" s="34" t="s">
        <v>28</v>
      </c>
      <c r="F101" s="35">
        <v>270000</v>
      </c>
      <c r="G101" s="40">
        <v>244627.75</v>
      </c>
      <c r="H101" s="108">
        <f t="shared" si="9"/>
        <v>90.60287037037037</v>
      </c>
    </row>
    <row r="102" spans="1:8" ht="22.5">
      <c r="A102" s="74" t="s">
        <v>199</v>
      </c>
      <c r="B102" s="34"/>
      <c r="C102" s="34" t="s">
        <v>244</v>
      </c>
      <c r="D102" s="34" t="s">
        <v>141</v>
      </c>
      <c r="E102" s="34" t="s">
        <v>30</v>
      </c>
      <c r="F102" s="35">
        <v>18000</v>
      </c>
      <c r="G102" s="40">
        <v>18000</v>
      </c>
      <c r="H102" s="108">
        <f t="shared" si="9"/>
        <v>100</v>
      </c>
    </row>
    <row r="103" spans="1:8" ht="12.75">
      <c r="A103" s="74" t="s">
        <v>154</v>
      </c>
      <c r="B103" s="34"/>
      <c r="C103" s="34" t="s">
        <v>244</v>
      </c>
      <c r="D103" s="34" t="s">
        <v>141</v>
      </c>
      <c r="E103" s="34" t="s">
        <v>35</v>
      </c>
      <c r="F103" s="35">
        <v>102000</v>
      </c>
      <c r="G103" s="40">
        <v>99833.95</v>
      </c>
      <c r="H103" s="108">
        <f t="shared" si="9"/>
        <v>97.87642156862745</v>
      </c>
    </row>
    <row r="104" spans="1:8" ht="12.75">
      <c r="A104" s="74"/>
      <c r="B104" s="34"/>
      <c r="C104" s="34"/>
      <c r="D104" s="34"/>
      <c r="E104" s="34"/>
      <c r="F104" s="35"/>
      <c r="G104" s="40">
        <v>0</v>
      </c>
      <c r="H104" s="108"/>
    </row>
    <row r="105" spans="1:8" ht="22.5">
      <c r="A105" s="74" t="s">
        <v>309</v>
      </c>
      <c r="B105" s="34"/>
      <c r="C105" s="34" t="s">
        <v>308</v>
      </c>
      <c r="D105" s="34" t="s">
        <v>141</v>
      </c>
      <c r="E105" s="34" t="s">
        <v>28</v>
      </c>
      <c r="F105" s="35">
        <v>30000</v>
      </c>
      <c r="G105" s="40">
        <v>30000</v>
      </c>
      <c r="H105" s="108">
        <f t="shared" si="9"/>
        <v>100</v>
      </c>
    </row>
    <row r="106" spans="1:8" ht="33" customHeight="1">
      <c r="A106" s="106" t="s">
        <v>57</v>
      </c>
      <c r="B106" s="3" t="s">
        <v>54</v>
      </c>
      <c r="C106" s="244"/>
      <c r="D106" s="3"/>
      <c r="E106" s="3" t="s">
        <v>14</v>
      </c>
      <c r="F106" s="4">
        <f>SUM(F107:F121)</f>
        <v>4415606.66</v>
      </c>
      <c r="G106" s="4">
        <f>SUM(G107:G121)</f>
        <v>4044016.9399999995</v>
      </c>
      <c r="H106" s="108">
        <f t="shared" si="9"/>
        <v>91.58462814710944</v>
      </c>
    </row>
    <row r="107" spans="1:8" ht="12.75">
      <c r="A107" s="112" t="s">
        <v>29</v>
      </c>
      <c r="B107" s="34" t="s">
        <v>54</v>
      </c>
      <c r="C107" s="2" t="s">
        <v>245</v>
      </c>
      <c r="D107" s="34" t="s">
        <v>141</v>
      </c>
      <c r="E107" s="2" t="s">
        <v>28</v>
      </c>
      <c r="F107" s="6">
        <v>1424570.24</v>
      </c>
      <c r="G107" s="37">
        <v>1276805.19</v>
      </c>
      <c r="H107" s="108">
        <f t="shared" si="9"/>
        <v>89.62739457480173</v>
      </c>
    </row>
    <row r="108" spans="1:8" ht="12.75">
      <c r="A108" s="112" t="s">
        <v>31</v>
      </c>
      <c r="B108" s="34" t="s">
        <v>54</v>
      </c>
      <c r="C108" s="2" t="s">
        <v>245</v>
      </c>
      <c r="D108" s="34" t="s">
        <v>141</v>
      </c>
      <c r="E108" s="2" t="s">
        <v>30</v>
      </c>
      <c r="F108" s="6">
        <v>209000</v>
      </c>
      <c r="G108" s="38">
        <v>125825.96</v>
      </c>
      <c r="H108" s="108">
        <f t="shared" si="9"/>
        <v>60.20380861244019</v>
      </c>
    </row>
    <row r="109" spans="1:8" ht="12.75">
      <c r="A109" s="112" t="s">
        <v>34</v>
      </c>
      <c r="B109" s="34" t="s">
        <v>54</v>
      </c>
      <c r="C109" s="2" t="s">
        <v>245</v>
      </c>
      <c r="D109" s="34" t="s">
        <v>141</v>
      </c>
      <c r="E109" s="2" t="s">
        <v>33</v>
      </c>
      <c r="F109" s="6">
        <v>150000</v>
      </c>
      <c r="G109" s="38">
        <v>144639</v>
      </c>
      <c r="H109" s="108">
        <f t="shared" si="9"/>
        <v>96.426</v>
      </c>
    </row>
    <row r="110" spans="1:8" ht="11.25" customHeight="1">
      <c r="A110" s="49" t="s">
        <v>36</v>
      </c>
      <c r="B110" s="97" t="s">
        <v>54</v>
      </c>
      <c r="C110" s="13" t="s">
        <v>245</v>
      </c>
      <c r="D110" s="97" t="s">
        <v>141</v>
      </c>
      <c r="E110" s="13" t="s">
        <v>35</v>
      </c>
      <c r="F110" s="14">
        <v>111000</v>
      </c>
      <c r="G110" s="39">
        <v>104780.4</v>
      </c>
      <c r="H110" s="126">
        <f t="shared" si="9"/>
        <v>94.39675675675674</v>
      </c>
    </row>
    <row r="111" spans="1:8" ht="23.25" customHeight="1">
      <c r="A111" s="159" t="s">
        <v>311</v>
      </c>
      <c r="B111" s="34" t="s">
        <v>54</v>
      </c>
      <c r="C111" s="34" t="s">
        <v>310</v>
      </c>
      <c r="D111" s="34" t="s">
        <v>141</v>
      </c>
      <c r="E111" s="34" t="s">
        <v>28</v>
      </c>
      <c r="F111" s="35">
        <v>285000</v>
      </c>
      <c r="G111" s="275">
        <v>189770</v>
      </c>
      <c r="H111" s="126">
        <f t="shared" si="9"/>
        <v>66.5859649122807</v>
      </c>
    </row>
    <row r="112" spans="1:8" ht="41.25" customHeight="1">
      <c r="A112" s="159" t="s">
        <v>349</v>
      </c>
      <c r="B112" s="34" t="s">
        <v>54</v>
      </c>
      <c r="C112" s="34" t="s">
        <v>353</v>
      </c>
      <c r="D112" s="34" t="s">
        <v>141</v>
      </c>
      <c r="E112" s="34" t="s">
        <v>28</v>
      </c>
      <c r="F112" s="35">
        <v>111172.03</v>
      </c>
      <c r="G112" s="267">
        <v>77332</v>
      </c>
      <c r="H112" s="126">
        <f>G112/F112*100</f>
        <v>69.5606619758585</v>
      </c>
    </row>
    <row r="113" spans="1:8" ht="23.25" customHeight="1">
      <c r="A113" s="159" t="s">
        <v>312</v>
      </c>
      <c r="B113" s="34" t="s">
        <v>54</v>
      </c>
      <c r="C113" s="34" t="s">
        <v>259</v>
      </c>
      <c r="D113" s="34" t="s">
        <v>141</v>
      </c>
      <c r="E113" s="34" t="s">
        <v>28</v>
      </c>
      <c r="F113" s="35">
        <v>303100</v>
      </c>
      <c r="G113" s="275">
        <v>303100</v>
      </c>
      <c r="H113" s="126">
        <f t="shared" si="9"/>
        <v>100</v>
      </c>
    </row>
    <row r="114" spans="1:8" ht="21.75" customHeight="1">
      <c r="A114" s="159" t="s">
        <v>258</v>
      </c>
      <c r="B114" s="34" t="s">
        <v>54</v>
      </c>
      <c r="C114" s="34" t="s">
        <v>313</v>
      </c>
      <c r="D114" s="34" t="s">
        <v>141</v>
      </c>
      <c r="E114" s="34" t="s">
        <v>28</v>
      </c>
      <c r="F114" s="275">
        <v>50836.42</v>
      </c>
      <c r="G114" s="275">
        <v>50836.42</v>
      </c>
      <c r="H114" s="126">
        <f>G114/F114*100</f>
        <v>100</v>
      </c>
    </row>
    <row r="115" spans="1:8" ht="39.75" customHeight="1">
      <c r="A115" s="159" t="s">
        <v>354</v>
      </c>
      <c r="B115" s="34" t="s">
        <v>54</v>
      </c>
      <c r="C115" s="34" t="s">
        <v>332</v>
      </c>
      <c r="D115" s="34" t="s">
        <v>141</v>
      </c>
      <c r="E115" s="34" t="s">
        <v>33</v>
      </c>
      <c r="F115" s="35">
        <v>500000</v>
      </c>
      <c r="G115" s="96">
        <v>500000</v>
      </c>
      <c r="H115" s="126">
        <f>G115/F115*100</f>
        <v>100</v>
      </c>
    </row>
    <row r="116" spans="1:8" ht="46.5" customHeight="1">
      <c r="A116" s="159" t="s">
        <v>355</v>
      </c>
      <c r="B116" s="34" t="s">
        <v>54</v>
      </c>
      <c r="C116" s="34" t="s">
        <v>332</v>
      </c>
      <c r="D116" s="34" t="s">
        <v>141</v>
      </c>
      <c r="E116" s="34" t="s">
        <v>33</v>
      </c>
      <c r="F116" s="35">
        <v>350000</v>
      </c>
      <c r="G116" s="96">
        <v>350000</v>
      </c>
      <c r="H116" s="126">
        <f>G116/F116*100</f>
        <v>100</v>
      </c>
    </row>
    <row r="117" spans="1:8" ht="39.75" customHeight="1">
      <c r="A117" s="159" t="s">
        <v>350</v>
      </c>
      <c r="B117" s="34" t="s">
        <v>54</v>
      </c>
      <c r="C117" s="34" t="s">
        <v>314</v>
      </c>
      <c r="D117" s="34" t="s">
        <v>141</v>
      </c>
      <c r="E117" s="34" t="s">
        <v>28</v>
      </c>
      <c r="F117" s="35">
        <v>210000</v>
      </c>
      <c r="G117" s="35">
        <v>210000</v>
      </c>
      <c r="H117" s="126">
        <f t="shared" si="9"/>
        <v>100</v>
      </c>
    </row>
    <row r="118" spans="1:8" ht="39.75" customHeight="1">
      <c r="A118" s="159" t="s">
        <v>350</v>
      </c>
      <c r="B118" s="34" t="s">
        <v>54</v>
      </c>
      <c r="C118" s="34" t="s">
        <v>314</v>
      </c>
      <c r="D118" s="34" t="s">
        <v>141</v>
      </c>
      <c r="E118" s="34" t="s">
        <v>30</v>
      </c>
      <c r="F118" s="35">
        <v>22000</v>
      </c>
      <c r="G118" s="35">
        <v>22000</v>
      </c>
      <c r="H118" s="126">
        <f>G118/F118*100</f>
        <v>100</v>
      </c>
    </row>
    <row r="119" spans="1:8" ht="41.25" customHeight="1">
      <c r="A119" s="159" t="s">
        <v>351</v>
      </c>
      <c r="B119" s="34" t="s">
        <v>54</v>
      </c>
      <c r="C119" s="34" t="s">
        <v>315</v>
      </c>
      <c r="D119" s="34" t="s">
        <v>141</v>
      </c>
      <c r="E119" s="34" t="s">
        <v>28</v>
      </c>
      <c r="F119" s="35">
        <v>91105.03</v>
      </c>
      <c r="G119" s="267">
        <v>91105.03</v>
      </c>
      <c r="H119" s="126">
        <f>G119/F119*100</f>
        <v>100</v>
      </c>
    </row>
    <row r="120" spans="1:8" ht="41.25" customHeight="1">
      <c r="A120" s="159" t="s">
        <v>352</v>
      </c>
      <c r="B120" s="34" t="s">
        <v>54</v>
      </c>
      <c r="C120" s="34" t="s">
        <v>315</v>
      </c>
      <c r="D120" s="34" t="s">
        <v>141</v>
      </c>
      <c r="E120" s="34" t="s">
        <v>30</v>
      </c>
      <c r="F120" s="35">
        <v>9722.94</v>
      </c>
      <c r="G120" s="267">
        <v>9722.94</v>
      </c>
      <c r="H120" s="126">
        <f>G120/F120*100</f>
        <v>100</v>
      </c>
    </row>
    <row r="121" spans="1:8" ht="27.75" customHeight="1" thickBot="1">
      <c r="A121" s="159" t="s">
        <v>333</v>
      </c>
      <c r="B121" s="34" t="s">
        <v>54</v>
      </c>
      <c r="C121" s="34" t="s">
        <v>334</v>
      </c>
      <c r="D121" s="34" t="s">
        <v>141</v>
      </c>
      <c r="E121" s="34" t="s">
        <v>28</v>
      </c>
      <c r="F121" s="35">
        <v>588100</v>
      </c>
      <c r="G121" s="267">
        <v>588100</v>
      </c>
      <c r="H121" s="126">
        <f t="shared" si="9"/>
        <v>100</v>
      </c>
    </row>
    <row r="122" spans="1:8" s="153" customFormat="1" ht="12.75" thickBot="1">
      <c r="A122" s="149" t="s">
        <v>112</v>
      </c>
      <c r="B122" s="150" t="s">
        <v>110</v>
      </c>
      <c r="C122" s="150" t="s">
        <v>14</v>
      </c>
      <c r="D122" s="150"/>
      <c r="E122" s="150" t="s">
        <v>14</v>
      </c>
      <c r="F122" s="151">
        <f aca="true" t="shared" si="10" ref="F122:G124">F123</f>
        <v>395000</v>
      </c>
      <c r="G122" s="152">
        <f t="shared" si="10"/>
        <v>358872</v>
      </c>
      <c r="H122" s="142">
        <f t="shared" si="9"/>
        <v>90.85367088607596</v>
      </c>
    </row>
    <row r="123" spans="1:8" ht="21">
      <c r="A123" s="111" t="s">
        <v>113</v>
      </c>
      <c r="B123" s="21" t="s">
        <v>110</v>
      </c>
      <c r="C123" s="242" t="str">
        <f>C124</f>
        <v>9990000300</v>
      </c>
      <c r="D123" s="21"/>
      <c r="E123" s="21" t="s">
        <v>14</v>
      </c>
      <c r="F123" s="22">
        <f t="shared" si="10"/>
        <v>395000</v>
      </c>
      <c r="G123" s="23">
        <f t="shared" si="10"/>
        <v>358872</v>
      </c>
      <c r="H123" s="129">
        <f t="shared" si="9"/>
        <v>90.85367088607596</v>
      </c>
    </row>
    <row r="124" spans="1:8" ht="21">
      <c r="A124" s="114" t="s">
        <v>131</v>
      </c>
      <c r="B124" s="3" t="s">
        <v>110</v>
      </c>
      <c r="C124" s="243" t="str">
        <f>C125</f>
        <v>9990000300</v>
      </c>
      <c r="D124" s="3" t="s">
        <v>152</v>
      </c>
      <c r="E124" s="3" t="s">
        <v>14</v>
      </c>
      <c r="F124" s="4">
        <f t="shared" si="10"/>
        <v>395000</v>
      </c>
      <c r="G124" s="24">
        <f t="shared" si="10"/>
        <v>358872</v>
      </c>
      <c r="H124" s="126">
        <f t="shared" si="9"/>
        <v>90.85367088607596</v>
      </c>
    </row>
    <row r="125" spans="1:8" ht="16.5" customHeight="1" thickBot="1">
      <c r="A125" s="49" t="s">
        <v>114</v>
      </c>
      <c r="B125" s="13" t="s">
        <v>110</v>
      </c>
      <c r="C125" s="13" t="s">
        <v>247</v>
      </c>
      <c r="D125" s="13" t="s">
        <v>152</v>
      </c>
      <c r="E125" s="13" t="s">
        <v>111</v>
      </c>
      <c r="F125" s="14">
        <v>395000</v>
      </c>
      <c r="G125" s="39">
        <v>358872</v>
      </c>
      <c r="H125" s="126">
        <f>G125/F125*100</f>
        <v>90.85367088607596</v>
      </c>
    </row>
    <row r="126" spans="1:8" ht="27.75" customHeight="1" thickBot="1">
      <c r="A126" s="155" t="s">
        <v>196</v>
      </c>
      <c r="B126" s="17"/>
      <c r="C126" s="17"/>
      <c r="D126" s="17"/>
      <c r="E126" s="17"/>
      <c r="F126" s="156">
        <f>F127+F160</f>
        <v>5673469</v>
      </c>
      <c r="G126" s="156">
        <f>G127+G160</f>
        <v>5567720.020000001</v>
      </c>
      <c r="H126" s="157">
        <f>H127</f>
        <v>98.08546078560416</v>
      </c>
    </row>
    <row r="127" spans="1:8" ht="21.75" thickBot="1">
      <c r="A127" s="65" t="s">
        <v>59</v>
      </c>
      <c r="B127" s="66" t="s">
        <v>58</v>
      </c>
      <c r="C127" s="66" t="s">
        <v>14</v>
      </c>
      <c r="D127" s="66"/>
      <c r="E127" s="66" t="s">
        <v>14</v>
      </c>
      <c r="F127" s="145">
        <f>F128</f>
        <v>5523469</v>
      </c>
      <c r="G127" s="145">
        <f>G128</f>
        <v>5417720.020000001</v>
      </c>
      <c r="H127" s="134">
        <f>G127/F127*100</f>
        <v>98.08546078560416</v>
      </c>
    </row>
    <row r="128" spans="1:8" ht="13.5" thickBot="1">
      <c r="A128" s="111" t="s">
        <v>61</v>
      </c>
      <c r="B128" s="21" t="s">
        <v>60</v>
      </c>
      <c r="C128" s="21" t="s">
        <v>14</v>
      </c>
      <c r="D128" s="21"/>
      <c r="E128" s="21" t="s">
        <v>14</v>
      </c>
      <c r="F128" s="22">
        <f>F129+F153+F154+F155+F156+F157+F158+F159</f>
        <v>5523469</v>
      </c>
      <c r="G128" s="22">
        <f>G129+G153+G154+G155+G156+G157+G158+G159</f>
        <v>5417720.020000001</v>
      </c>
      <c r="H128" s="134">
        <f>G128/F128*100</f>
        <v>98.08546078560416</v>
      </c>
    </row>
    <row r="129" spans="1:8" ht="32.25" customHeight="1" thickBot="1">
      <c r="A129" s="106" t="s">
        <v>62</v>
      </c>
      <c r="B129" s="3" t="s">
        <v>60</v>
      </c>
      <c r="C129" s="3" t="s">
        <v>272</v>
      </c>
      <c r="D129" s="3"/>
      <c r="E129" s="3" t="s">
        <v>14</v>
      </c>
      <c r="F129" s="4">
        <f>F130+F142</f>
        <v>4397469</v>
      </c>
      <c r="G129" s="4">
        <f>G130+G142</f>
        <v>4384720.020000001</v>
      </c>
      <c r="H129" s="134">
        <f>G129/F129*100</f>
        <v>99.7100836867753</v>
      </c>
    </row>
    <row r="130" spans="1:8" ht="21.75" thickBot="1">
      <c r="A130" s="106" t="s">
        <v>63</v>
      </c>
      <c r="B130" s="3" t="s">
        <v>60</v>
      </c>
      <c r="C130" s="3" t="s">
        <v>273</v>
      </c>
      <c r="D130" s="3"/>
      <c r="E130" s="3" t="s">
        <v>14</v>
      </c>
      <c r="F130" s="4">
        <f>SUM(F131:F141)</f>
        <v>3269444.0000000005</v>
      </c>
      <c r="G130" s="24">
        <f>SUM(G131:G141)</f>
        <v>3259805.400000001</v>
      </c>
      <c r="H130" s="134">
        <f>G130/F130*100</f>
        <v>99.70519146374737</v>
      </c>
    </row>
    <row r="131" spans="1:8" ht="12.75">
      <c r="A131" s="112" t="s">
        <v>22</v>
      </c>
      <c r="B131" s="2" t="s">
        <v>60</v>
      </c>
      <c r="C131" s="2" t="s">
        <v>248</v>
      </c>
      <c r="D131" s="2" t="s">
        <v>121</v>
      </c>
      <c r="E131" s="2" t="s">
        <v>21</v>
      </c>
      <c r="F131" s="35">
        <v>1015479</v>
      </c>
      <c r="G131" s="35">
        <v>1015476.48</v>
      </c>
      <c r="H131" s="108">
        <f>G131/F131*100</f>
        <v>99.99975184124929</v>
      </c>
    </row>
    <row r="132" spans="1:8" ht="12.75">
      <c r="A132" s="112" t="s">
        <v>24</v>
      </c>
      <c r="B132" s="2" t="s">
        <v>60</v>
      </c>
      <c r="C132" s="2" t="s">
        <v>248</v>
      </c>
      <c r="D132" s="2" t="s">
        <v>249</v>
      </c>
      <c r="E132" s="2" t="s">
        <v>23</v>
      </c>
      <c r="F132" s="35">
        <v>326965</v>
      </c>
      <c r="G132" s="245">
        <v>322339.3</v>
      </c>
      <c r="H132" s="108">
        <f aca="true" t="shared" si="11" ref="H132:H143">G132/F132*100</f>
        <v>98.58526141941798</v>
      </c>
    </row>
    <row r="133" spans="1:8" ht="12.75">
      <c r="A133" s="112" t="s">
        <v>323</v>
      </c>
      <c r="B133" s="2" t="s">
        <v>60</v>
      </c>
      <c r="C133" s="2" t="s">
        <v>248</v>
      </c>
      <c r="D133" s="2" t="s">
        <v>290</v>
      </c>
      <c r="E133" s="2" t="s">
        <v>25</v>
      </c>
      <c r="F133" s="35">
        <v>30000</v>
      </c>
      <c r="G133" s="275">
        <v>30000</v>
      </c>
      <c r="H133" s="108">
        <f t="shared" si="11"/>
        <v>100</v>
      </c>
    </row>
    <row r="134" spans="1:8" ht="12.75">
      <c r="A134" s="112" t="s">
        <v>29</v>
      </c>
      <c r="B134" s="2" t="s">
        <v>60</v>
      </c>
      <c r="C134" s="2" t="s">
        <v>248</v>
      </c>
      <c r="D134" s="2" t="s">
        <v>290</v>
      </c>
      <c r="E134" s="2" t="s">
        <v>28</v>
      </c>
      <c r="F134" s="35">
        <v>20000</v>
      </c>
      <c r="G134" s="275">
        <v>20000</v>
      </c>
      <c r="H134" s="108">
        <f t="shared" si="11"/>
        <v>100</v>
      </c>
    </row>
    <row r="135" spans="1:8" ht="12.75">
      <c r="A135" s="112" t="s">
        <v>324</v>
      </c>
      <c r="B135" s="2" t="s">
        <v>60</v>
      </c>
      <c r="C135" s="2" t="s">
        <v>248</v>
      </c>
      <c r="D135" s="2" t="s">
        <v>290</v>
      </c>
      <c r="E135" s="2" t="s">
        <v>30</v>
      </c>
      <c r="F135" s="35">
        <v>41320</v>
      </c>
      <c r="G135" s="275">
        <v>41312</v>
      </c>
      <c r="H135" s="108">
        <f t="shared" si="11"/>
        <v>99.98063891577928</v>
      </c>
    </row>
    <row r="136" spans="1:8" ht="12.75">
      <c r="A136" s="112" t="s">
        <v>27</v>
      </c>
      <c r="B136" s="2" t="s">
        <v>60</v>
      </c>
      <c r="C136" s="2" t="s">
        <v>248</v>
      </c>
      <c r="D136" s="2" t="s">
        <v>141</v>
      </c>
      <c r="E136" s="2" t="s">
        <v>26</v>
      </c>
      <c r="F136" s="35">
        <v>899000</v>
      </c>
      <c r="G136" s="245">
        <v>894000</v>
      </c>
      <c r="H136" s="108">
        <f t="shared" si="11"/>
        <v>99.44382647385984</v>
      </c>
    </row>
    <row r="137" spans="1:8" ht="12.75">
      <c r="A137" s="112" t="s">
        <v>29</v>
      </c>
      <c r="B137" s="2" t="s">
        <v>60</v>
      </c>
      <c r="C137" s="2" t="s">
        <v>248</v>
      </c>
      <c r="D137" s="2" t="s">
        <v>141</v>
      </c>
      <c r="E137" s="2" t="s">
        <v>28</v>
      </c>
      <c r="F137" s="35">
        <v>259704.7</v>
      </c>
      <c r="G137" s="245">
        <v>259703.7</v>
      </c>
      <c r="H137" s="108">
        <f t="shared" si="11"/>
        <v>99.99961494728436</v>
      </c>
    </row>
    <row r="138" spans="1:8" ht="12.75">
      <c r="A138" s="112" t="s">
        <v>31</v>
      </c>
      <c r="B138" s="2" t="s">
        <v>60</v>
      </c>
      <c r="C138" s="2" t="s">
        <v>248</v>
      </c>
      <c r="D138" s="2" t="s">
        <v>141</v>
      </c>
      <c r="E138" s="2" t="s">
        <v>30</v>
      </c>
      <c r="F138" s="35">
        <v>413652.99</v>
      </c>
      <c r="G138" s="245">
        <v>413652.99</v>
      </c>
      <c r="H138" s="108">
        <f t="shared" si="11"/>
        <v>100</v>
      </c>
    </row>
    <row r="139" spans="1:8" ht="12.75">
      <c r="A139" s="112" t="s">
        <v>34</v>
      </c>
      <c r="B139" s="2" t="s">
        <v>60</v>
      </c>
      <c r="C139" s="2" t="s">
        <v>248</v>
      </c>
      <c r="D139" s="2" t="s">
        <v>141</v>
      </c>
      <c r="E139" s="2" t="s">
        <v>33</v>
      </c>
      <c r="F139" s="35">
        <v>100000</v>
      </c>
      <c r="G139" s="245">
        <v>100000</v>
      </c>
      <c r="H139" s="108">
        <f t="shared" si="11"/>
        <v>100</v>
      </c>
    </row>
    <row r="140" spans="1:8" ht="13.5" customHeight="1">
      <c r="A140" s="112" t="s">
        <v>36</v>
      </c>
      <c r="B140" s="2" t="s">
        <v>60</v>
      </c>
      <c r="C140" s="2" t="s">
        <v>248</v>
      </c>
      <c r="D140" s="2" t="s">
        <v>141</v>
      </c>
      <c r="E140" s="2" t="s">
        <v>35</v>
      </c>
      <c r="F140" s="35">
        <v>159322.31</v>
      </c>
      <c r="G140" s="245">
        <v>159322.31</v>
      </c>
      <c r="H140" s="108">
        <f>G140/F140*100</f>
        <v>100</v>
      </c>
    </row>
    <row r="141" spans="1:8" ht="13.5" customHeight="1">
      <c r="A141" s="112" t="s">
        <v>140</v>
      </c>
      <c r="B141" s="2" t="s">
        <v>60</v>
      </c>
      <c r="C141" s="2" t="s">
        <v>248</v>
      </c>
      <c r="D141" s="2" t="s">
        <v>253</v>
      </c>
      <c r="E141" s="2" t="s">
        <v>32</v>
      </c>
      <c r="F141" s="6">
        <v>4000</v>
      </c>
      <c r="G141" s="37">
        <v>3998.62</v>
      </c>
      <c r="H141" s="108">
        <f>G141/F141*100</f>
        <v>99.96549999999999</v>
      </c>
    </row>
    <row r="142" spans="1:8" ht="12.75">
      <c r="A142" s="106" t="s">
        <v>66</v>
      </c>
      <c r="B142" s="3" t="s">
        <v>60</v>
      </c>
      <c r="C142" s="3" t="s">
        <v>150</v>
      </c>
      <c r="D142" s="3"/>
      <c r="E142" s="3" t="s">
        <v>14</v>
      </c>
      <c r="F142" s="4">
        <f>F143</f>
        <v>1128025</v>
      </c>
      <c r="G142" s="24">
        <f>G143</f>
        <v>1124914.62</v>
      </c>
      <c r="H142" s="108">
        <f t="shared" si="11"/>
        <v>99.72426320338647</v>
      </c>
    </row>
    <row r="143" spans="1:8" ht="32.25" customHeight="1">
      <c r="A143" s="106" t="s">
        <v>325</v>
      </c>
      <c r="B143" s="3" t="s">
        <v>60</v>
      </c>
      <c r="C143" s="3" t="s">
        <v>150</v>
      </c>
      <c r="D143" s="3"/>
      <c r="E143" s="3" t="s">
        <v>14</v>
      </c>
      <c r="F143" s="4">
        <f>SUM(F144:F152)</f>
        <v>1128025</v>
      </c>
      <c r="G143" s="24">
        <f>SUM(G144:G152)</f>
        <v>1124914.62</v>
      </c>
      <c r="H143" s="108">
        <f t="shared" si="11"/>
        <v>99.72426320338647</v>
      </c>
    </row>
    <row r="144" spans="1:8" ht="12.75">
      <c r="A144" s="159" t="s">
        <v>22</v>
      </c>
      <c r="B144" s="34" t="s">
        <v>60</v>
      </c>
      <c r="C144" s="34" t="s">
        <v>250</v>
      </c>
      <c r="D144" s="34" t="s">
        <v>121</v>
      </c>
      <c r="E144" s="34" t="s">
        <v>21</v>
      </c>
      <c r="F144" s="35">
        <v>423565</v>
      </c>
      <c r="G144" s="245">
        <v>423487.09</v>
      </c>
      <c r="H144" s="160">
        <f aca="true" t="shared" si="12" ref="H144:H162">G144/F144*100</f>
        <v>99.98160612892944</v>
      </c>
    </row>
    <row r="145" spans="1:8" ht="12.75">
      <c r="A145" s="159" t="s">
        <v>24</v>
      </c>
      <c r="B145" s="34" t="s">
        <v>60</v>
      </c>
      <c r="C145" s="34" t="s">
        <v>250</v>
      </c>
      <c r="D145" s="34" t="s">
        <v>121</v>
      </c>
      <c r="E145" s="34" t="s">
        <v>23</v>
      </c>
      <c r="F145" s="35">
        <v>119460</v>
      </c>
      <c r="G145" s="277">
        <v>119436.2</v>
      </c>
      <c r="H145" s="160">
        <f t="shared" si="12"/>
        <v>99.9800770132262</v>
      </c>
    </row>
    <row r="146" spans="1:8" ht="12.75">
      <c r="A146" s="159" t="s">
        <v>323</v>
      </c>
      <c r="B146" s="34" t="s">
        <v>60</v>
      </c>
      <c r="C146" s="34" t="s">
        <v>250</v>
      </c>
      <c r="D146" s="34" t="s">
        <v>290</v>
      </c>
      <c r="E146" s="34" t="s">
        <v>25</v>
      </c>
      <c r="F146" s="35">
        <v>30000</v>
      </c>
      <c r="G146" s="277">
        <v>30000</v>
      </c>
      <c r="H146" s="160">
        <f t="shared" si="12"/>
        <v>100</v>
      </c>
    </row>
    <row r="147" spans="1:8" ht="12.75">
      <c r="A147" s="159" t="s">
        <v>27</v>
      </c>
      <c r="B147" s="34" t="s">
        <v>60</v>
      </c>
      <c r="C147" s="34" t="s">
        <v>250</v>
      </c>
      <c r="D147" s="34" t="s">
        <v>141</v>
      </c>
      <c r="E147" s="34" t="s">
        <v>26</v>
      </c>
      <c r="F147" s="35">
        <v>61000</v>
      </c>
      <c r="G147" s="245">
        <v>58000</v>
      </c>
      <c r="H147" s="160">
        <f t="shared" si="12"/>
        <v>95.08196721311475</v>
      </c>
    </row>
    <row r="148" spans="1:8" ht="12.75">
      <c r="A148" s="159" t="s">
        <v>65</v>
      </c>
      <c r="B148" s="34" t="s">
        <v>60</v>
      </c>
      <c r="C148" s="34" t="s">
        <v>250</v>
      </c>
      <c r="D148" s="34" t="s">
        <v>141</v>
      </c>
      <c r="E148" s="34" t="s">
        <v>64</v>
      </c>
      <c r="F148" s="35">
        <v>81318.84</v>
      </c>
      <c r="G148" s="245">
        <v>81318.84</v>
      </c>
      <c r="H148" s="160">
        <f t="shared" si="12"/>
        <v>100</v>
      </c>
    </row>
    <row r="149" spans="1:8" ht="12.75">
      <c r="A149" s="159" t="s">
        <v>29</v>
      </c>
      <c r="B149" s="34" t="s">
        <v>60</v>
      </c>
      <c r="C149" s="34" t="s">
        <v>250</v>
      </c>
      <c r="D149" s="34" t="s">
        <v>141</v>
      </c>
      <c r="E149" s="34" t="s">
        <v>28</v>
      </c>
      <c r="F149" s="35">
        <v>105000</v>
      </c>
      <c r="G149" s="245">
        <v>105000</v>
      </c>
      <c r="H149" s="160">
        <f t="shared" si="12"/>
        <v>100</v>
      </c>
    </row>
    <row r="150" spans="1:8" ht="12.75">
      <c r="A150" s="159" t="s">
        <v>31</v>
      </c>
      <c r="B150" s="34" t="s">
        <v>60</v>
      </c>
      <c r="C150" s="34" t="s">
        <v>250</v>
      </c>
      <c r="D150" s="34" t="s">
        <v>141</v>
      </c>
      <c r="E150" s="34" t="s">
        <v>30</v>
      </c>
      <c r="F150" s="35">
        <v>261701.16</v>
      </c>
      <c r="G150" s="245">
        <v>261692.51</v>
      </c>
      <c r="H150" s="160">
        <f t="shared" si="12"/>
        <v>99.99669470322561</v>
      </c>
    </row>
    <row r="151" spans="1:8" ht="12.75">
      <c r="A151" s="159" t="s">
        <v>34</v>
      </c>
      <c r="B151" s="34" t="s">
        <v>60</v>
      </c>
      <c r="C151" s="34" t="s">
        <v>250</v>
      </c>
      <c r="D151" s="34" t="s">
        <v>141</v>
      </c>
      <c r="E151" s="34" t="s">
        <v>33</v>
      </c>
      <c r="F151" s="35">
        <v>25980</v>
      </c>
      <c r="G151" s="245">
        <v>25980</v>
      </c>
      <c r="H151" s="160">
        <f t="shared" si="12"/>
        <v>100</v>
      </c>
    </row>
    <row r="152" spans="1:8" ht="15" customHeight="1">
      <c r="A152" s="159" t="s">
        <v>36</v>
      </c>
      <c r="B152" s="34" t="s">
        <v>60</v>
      </c>
      <c r="C152" s="34" t="s">
        <v>250</v>
      </c>
      <c r="D152" s="34" t="s">
        <v>141</v>
      </c>
      <c r="E152" s="34" t="s">
        <v>35</v>
      </c>
      <c r="F152" s="35">
        <v>20000</v>
      </c>
      <c r="G152" s="35">
        <v>19999.98</v>
      </c>
      <c r="H152" s="160">
        <f t="shared" si="12"/>
        <v>99.9999</v>
      </c>
    </row>
    <row r="153" spans="1:8" ht="15" customHeight="1">
      <c r="A153" s="111" t="s">
        <v>151</v>
      </c>
      <c r="B153" s="21" t="s">
        <v>60</v>
      </c>
      <c r="C153" s="75" t="s">
        <v>251</v>
      </c>
      <c r="D153" s="75" t="s">
        <v>141</v>
      </c>
      <c r="E153" s="21" t="s">
        <v>32</v>
      </c>
      <c r="F153" s="22">
        <v>105000</v>
      </c>
      <c r="G153" s="22">
        <v>105000</v>
      </c>
      <c r="H153" s="276">
        <f t="shared" si="12"/>
        <v>100</v>
      </c>
    </row>
    <row r="154" spans="1:8" ht="15" customHeight="1">
      <c r="A154" s="106" t="s">
        <v>151</v>
      </c>
      <c r="B154" s="3" t="s">
        <v>60</v>
      </c>
      <c r="C154" s="75" t="s">
        <v>251</v>
      </c>
      <c r="D154" s="75" t="s">
        <v>141</v>
      </c>
      <c r="E154" s="3" t="s">
        <v>35</v>
      </c>
      <c r="F154" s="4">
        <v>50000</v>
      </c>
      <c r="G154" s="4">
        <v>50000</v>
      </c>
      <c r="H154" s="115">
        <f t="shared" si="12"/>
        <v>100</v>
      </c>
    </row>
    <row r="155" spans="1:8" ht="34.5" customHeight="1">
      <c r="A155" s="106" t="s">
        <v>266</v>
      </c>
      <c r="B155" s="3" t="s">
        <v>60</v>
      </c>
      <c r="C155" s="75" t="s">
        <v>356</v>
      </c>
      <c r="D155" s="75" t="s">
        <v>121</v>
      </c>
      <c r="E155" s="3" t="s">
        <v>21</v>
      </c>
      <c r="F155" s="4">
        <v>71428.5</v>
      </c>
      <c r="G155" s="4">
        <v>71428.5</v>
      </c>
      <c r="H155" s="115">
        <f t="shared" si="12"/>
        <v>100</v>
      </c>
    </row>
    <row r="156" spans="1:8" ht="36" customHeight="1">
      <c r="A156" s="106" t="s">
        <v>266</v>
      </c>
      <c r="B156" s="3" t="s">
        <v>60</v>
      </c>
      <c r="C156" s="21" t="s">
        <v>356</v>
      </c>
      <c r="D156" s="21" t="s">
        <v>249</v>
      </c>
      <c r="E156" s="3" t="s">
        <v>23</v>
      </c>
      <c r="F156" s="4">
        <v>21571.5</v>
      </c>
      <c r="G156" s="4">
        <v>21571.5</v>
      </c>
      <c r="H156" s="115">
        <f t="shared" si="12"/>
        <v>100</v>
      </c>
    </row>
    <row r="157" spans="1:8" ht="31.5" customHeight="1">
      <c r="A157" s="111" t="s">
        <v>266</v>
      </c>
      <c r="B157" s="21" t="s">
        <v>60</v>
      </c>
      <c r="C157" s="75" t="s">
        <v>265</v>
      </c>
      <c r="D157" s="75" t="s">
        <v>121</v>
      </c>
      <c r="E157" s="21" t="s">
        <v>21</v>
      </c>
      <c r="F157" s="22">
        <v>428571</v>
      </c>
      <c r="G157" s="22">
        <v>357142.5</v>
      </c>
      <c r="H157" s="276">
        <f t="shared" si="12"/>
        <v>83.33333333333334</v>
      </c>
    </row>
    <row r="158" spans="1:8" ht="31.5" customHeight="1">
      <c r="A158" s="284" t="s">
        <v>266</v>
      </c>
      <c r="B158" s="15" t="s">
        <v>60</v>
      </c>
      <c r="C158" s="282" t="s">
        <v>265</v>
      </c>
      <c r="D158" s="282" t="s">
        <v>249</v>
      </c>
      <c r="E158" s="15" t="s">
        <v>23</v>
      </c>
      <c r="F158" s="16">
        <v>129429</v>
      </c>
      <c r="G158" s="16">
        <v>107857.5</v>
      </c>
      <c r="H158" s="285">
        <f>G158/F158*100</f>
        <v>83.33333333333334</v>
      </c>
    </row>
    <row r="159" spans="1:8" ht="31.5" customHeight="1" thickBot="1">
      <c r="A159" s="286" t="s">
        <v>329</v>
      </c>
      <c r="B159" s="15" t="s">
        <v>60</v>
      </c>
      <c r="C159" s="15" t="s">
        <v>328</v>
      </c>
      <c r="D159" s="15" t="s">
        <v>141</v>
      </c>
      <c r="E159" s="15" t="s">
        <v>33</v>
      </c>
      <c r="F159" s="16">
        <v>320000</v>
      </c>
      <c r="G159" s="16">
        <v>320000</v>
      </c>
      <c r="H159" s="287">
        <f>G159/F159*100</f>
        <v>100</v>
      </c>
    </row>
    <row r="160" spans="1:8" ht="13.5" thickBot="1">
      <c r="A160" s="18" t="s">
        <v>327</v>
      </c>
      <c r="B160" s="19" t="s">
        <v>246</v>
      </c>
      <c r="C160" s="19" t="s">
        <v>328</v>
      </c>
      <c r="D160" s="19"/>
      <c r="E160" s="19"/>
      <c r="F160" s="20">
        <f>F161</f>
        <v>150000</v>
      </c>
      <c r="G160" s="20">
        <f>G161</f>
        <v>150000</v>
      </c>
      <c r="H160" s="287">
        <f>G160/F160*100</f>
        <v>100</v>
      </c>
    </row>
    <row r="161" spans="1:8" ht="42.75" thickBot="1">
      <c r="A161" s="281" t="s">
        <v>329</v>
      </c>
      <c r="B161" s="282" t="s">
        <v>246</v>
      </c>
      <c r="C161" s="282" t="s">
        <v>328</v>
      </c>
      <c r="D161" s="282" t="s">
        <v>141</v>
      </c>
      <c r="E161" s="282" t="s">
        <v>33</v>
      </c>
      <c r="F161" s="283">
        <v>150000</v>
      </c>
      <c r="G161" s="283">
        <v>150000</v>
      </c>
      <c r="H161" s="287">
        <f>G161/F161*100</f>
        <v>100</v>
      </c>
    </row>
    <row r="162" spans="1:8" ht="28.5" customHeight="1" thickBot="1">
      <c r="A162" s="117" t="s">
        <v>107</v>
      </c>
      <c r="B162" s="118"/>
      <c r="C162" s="118"/>
      <c r="D162" s="118"/>
      <c r="E162" s="118"/>
      <c r="F162" s="119">
        <f>F11+F48+F53+F60+F77+F122+F127+F160</f>
        <v>56771310.8</v>
      </c>
      <c r="G162" s="119">
        <f>G11+G48+G53+G60+G77+G122+G127+G160</f>
        <v>54714176.57</v>
      </c>
      <c r="H162" s="115">
        <f t="shared" si="12"/>
        <v>96.37645458417</v>
      </c>
    </row>
    <row r="163" spans="1:8" ht="12.75">
      <c r="A163" s="120" t="s">
        <v>70</v>
      </c>
      <c r="B163" s="121"/>
      <c r="C163" s="121"/>
      <c r="D163" s="121"/>
      <c r="E163" s="121"/>
      <c r="F163" s="122"/>
      <c r="G163" s="123"/>
      <c r="H163" s="124"/>
    </row>
    <row r="164" spans="1:8" ht="12.75">
      <c r="A164" s="25" t="s">
        <v>71</v>
      </c>
      <c r="B164" s="26"/>
      <c r="C164" s="26"/>
      <c r="D164" s="26"/>
      <c r="E164" s="26"/>
      <c r="F164" s="27">
        <f>F162-F165</f>
        <v>51097841.8</v>
      </c>
      <c r="G164" s="41">
        <f>G162-G165</f>
        <v>49146456.55</v>
      </c>
      <c r="H164" s="108">
        <f>G164/F164*100</f>
        <v>96.18108088079758</v>
      </c>
    </row>
    <row r="165" spans="1:8" ht="23.25" customHeight="1" thickBot="1">
      <c r="A165" s="28" t="s">
        <v>72</v>
      </c>
      <c r="B165" s="29"/>
      <c r="C165" s="29"/>
      <c r="D165" s="29"/>
      <c r="E165" s="29"/>
      <c r="F165" s="30">
        <f>F126</f>
        <v>5673469</v>
      </c>
      <c r="G165" s="42">
        <v>5567720.02</v>
      </c>
      <c r="H165" s="116">
        <f>G165/F165*100</f>
        <v>98.13607900210611</v>
      </c>
    </row>
    <row r="166" ht="12.75">
      <c r="A166" s="1"/>
    </row>
    <row r="168" ht="12.75">
      <c r="A168" t="s">
        <v>357</v>
      </c>
    </row>
    <row r="173" ht="12.75" hidden="1"/>
    <row r="174" ht="12.75" hidden="1"/>
    <row r="175" ht="12.75" hidden="1"/>
    <row r="176" spans="1:6" ht="14.25" hidden="1">
      <c r="A176" s="32"/>
      <c r="B176" s="32"/>
      <c r="C176" s="32"/>
      <c r="D176" s="32"/>
      <c r="E176" s="32"/>
      <c r="F176" s="32"/>
    </row>
    <row r="177" ht="12.75">
      <c r="A177" s="52"/>
    </row>
    <row r="178" ht="11.25" customHeight="1"/>
    <row r="179" ht="16.5" customHeight="1" hidden="1" thickBot="1"/>
    <row r="180" ht="13.5" customHeight="1" hidden="1" thickBot="1"/>
    <row r="181" ht="12.75" customHeight="1"/>
    <row r="182" ht="16.5" customHeight="1"/>
    <row r="183" ht="17.25" customHeight="1"/>
    <row r="185" ht="16.5" customHeight="1"/>
    <row r="186" ht="18.75" customHeight="1"/>
    <row r="278" ht="18" customHeight="1"/>
  </sheetData>
  <sheetProtection/>
  <mergeCells count="6">
    <mergeCell ref="A7:A8"/>
    <mergeCell ref="F7:F8"/>
    <mergeCell ref="B7:E7"/>
    <mergeCell ref="A4:F4"/>
    <mergeCell ref="A5:F5"/>
    <mergeCell ref="A6:B6"/>
  </mergeCells>
  <printOptions/>
  <pageMargins left="0.3937007874015748" right="0.3937007874015748" top="0" bottom="0" header="0.1968503937007874" footer="0.1968503937007874"/>
  <pageSetup fitToHeight="0" fitToWidth="1" horizontalDpi="600" verticalDpi="600" orientation="portrait" paperSize="9" scale="96" r:id="rId1"/>
  <headerFooter alignWithMargins="0">
    <oddHeader xml:space="preserve">&amp;CСтр. №&amp;P из №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140625" style="0" customWidth="1"/>
    <col min="2" max="2" width="37.28125" style="0" customWidth="1"/>
    <col min="3" max="3" width="28.7109375" style="0" customWidth="1"/>
    <col min="4" max="4" width="15.140625" style="0" customWidth="1"/>
    <col min="5" max="5" width="17.57421875" style="0" customWidth="1"/>
  </cols>
  <sheetData>
    <row r="1" ht="12.75">
      <c r="D1" s="60" t="s">
        <v>187</v>
      </c>
    </row>
    <row r="2" ht="12.75">
      <c r="D2" s="60" t="s">
        <v>365</v>
      </c>
    </row>
    <row r="4" spans="2:5" ht="15.75">
      <c r="B4" s="304" t="s">
        <v>190</v>
      </c>
      <c r="C4" s="304"/>
      <c r="D4" s="304"/>
      <c r="E4" s="304"/>
    </row>
    <row r="5" spans="2:5" ht="15.75">
      <c r="B5" s="304" t="s">
        <v>191</v>
      </c>
      <c r="C5" s="304"/>
      <c r="D5" s="304"/>
      <c r="E5" s="304"/>
    </row>
    <row r="6" spans="2:5" ht="23.25" customHeight="1" thickBot="1">
      <c r="B6" s="305" t="s">
        <v>363</v>
      </c>
      <c r="C6" s="305"/>
      <c r="D6" s="305"/>
      <c r="E6" s="305"/>
    </row>
    <row r="7" spans="2:5" ht="39" thickBot="1">
      <c r="B7" s="92" t="s">
        <v>164</v>
      </c>
      <c r="C7" s="93" t="s">
        <v>165</v>
      </c>
      <c r="D7" s="94" t="s">
        <v>364</v>
      </c>
      <c r="E7" s="95" t="s">
        <v>189</v>
      </c>
    </row>
    <row r="8" spans="2:5" ht="12.75">
      <c r="B8" s="88" t="s">
        <v>166</v>
      </c>
      <c r="C8" s="89" t="s">
        <v>167</v>
      </c>
      <c r="D8" s="90">
        <f>D9</f>
        <v>460000</v>
      </c>
      <c r="E8" s="90">
        <f>E9</f>
        <v>-3013414.240000002</v>
      </c>
    </row>
    <row r="9" spans="2:5" ht="25.5">
      <c r="B9" s="82" t="s">
        <v>168</v>
      </c>
      <c r="C9" s="78" t="s">
        <v>169</v>
      </c>
      <c r="D9" s="79">
        <f>D17+D13</f>
        <v>460000</v>
      </c>
      <c r="E9" s="79">
        <f>E17+E13</f>
        <v>-3013414.240000002</v>
      </c>
    </row>
    <row r="10" spans="2:5" ht="12.75">
      <c r="B10" s="82" t="s">
        <v>170</v>
      </c>
      <c r="C10" s="78" t="s">
        <v>171</v>
      </c>
      <c r="D10" s="79">
        <f aca="true" t="shared" si="0" ref="D10:E12">D11</f>
        <v>-56311310.8</v>
      </c>
      <c r="E10" s="83">
        <f t="shared" si="0"/>
        <v>-60403221.06</v>
      </c>
    </row>
    <row r="11" spans="2:5" ht="25.5">
      <c r="B11" s="82" t="s">
        <v>172</v>
      </c>
      <c r="C11" s="78" t="s">
        <v>173</v>
      </c>
      <c r="D11" s="79">
        <f t="shared" si="0"/>
        <v>-56311310.8</v>
      </c>
      <c r="E11" s="83">
        <f t="shared" si="0"/>
        <v>-60403221.06</v>
      </c>
    </row>
    <row r="12" spans="2:5" ht="38.25">
      <c r="B12" s="91" t="s">
        <v>186</v>
      </c>
      <c r="C12" s="78" t="s">
        <v>174</v>
      </c>
      <c r="D12" s="79">
        <f t="shared" si="0"/>
        <v>-56311310.8</v>
      </c>
      <c r="E12" s="83">
        <f t="shared" si="0"/>
        <v>-60403221.06</v>
      </c>
    </row>
    <row r="13" spans="2:5" ht="25.5">
      <c r="B13" s="82" t="s">
        <v>175</v>
      </c>
      <c r="C13" s="78" t="s">
        <v>176</v>
      </c>
      <c r="D13" s="79">
        <v>-56311310.8</v>
      </c>
      <c r="E13" s="83">
        <v>-60403221.06</v>
      </c>
    </row>
    <row r="14" spans="2:5" ht="12.75">
      <c r="B14" s="81" t="s">
        <v>177</v>
      </c>
      <c r="C14" s="78" t="s">
        <v>178</v>
      </c>
      <c r="D14" s="79">
        <f aca="true" t="shared" si="1" ref="D14:E16">D15</f>
        <v>56771310.8</v>
      </c>
      <c r="E14" s="83">
        <f t="shared" si="1"/>
        <v>57389806.82</v>
      </c>
    </row>
    <row r="15" spans="2:5" ht="25.5">
      <c r="B15" s="82" t="s">
        <v>179</v>
      </c>
      <c r="C15" s="78" t="s">
        <v>180</v>
      </c>
      <c r="D15" s="79">
        <f t="shared" si="1"/>
        <v>56771310.8</v>
      </c>
      <c r="E15" s="83">
        <f t="shared" si="1"/>
        <v>57389806.82</v>
      </c>
    </row>
    <row r="16" spans="2:5" ht="25.5">
      <c r="B16" s="82" t="s">
        <v>181</v>
      </c>
      <c r="C16" s="78" t="s">
        <v>182</v>
      </c>
      <c r="D16" s="79">
        <f t="shared" si="1"/>
        <v>56771310.8</v>
      </c>
      <c r="E16" s="83">
        <f t="shared" si="1"/>
        <v>57389806.82</v>
      </c>
    </row>
    <row r="17" spans="2:5" ht="25.5">
      <c r="B17" s="82" t="s">
        <v>183</v>
      </c>
      <c r="C17" s="78" t="s">
        <v>184</v>
      </c>
      <c r="D17" s="79">
        <v>56771310.8</v>
      </c>
      <c r="E17" s="83">
        <v>57389806.82</v>
      </c>
    </row>
    <row r="18" spans="2:5" ht="31.5">
      <c r="B18" s="84" t="s">
        <v>185</v>
      </c>
      <c r="C18" s="78"/>
      <c r="D18" s="80">
        <f>D8</f>
        <v>460000</v>
      </c>
      <c r="E18" s="80">
        <f>E8</f>
        <v>-3013414.240000002</v>
      </c>
    </row>
    <row r="19" spans="2:5" ht="13.5" thickBot="1">
      <c r="B19" s="85"/>
      <c r="C19" s="86"/>
      <c r="D19" s="86"/>
      <c r="E19" s="87"/>
    </row>
  </sheetData>
  <sheetProtection/>
  <mergeCells count="3">
    <mergeCell ref="B5:E5"/>
    <mergeCell ref="B4:E4"/>
    <mergeCell ref="B6:E6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2018-01-29T13:44:18Z</cp:lastPrinted>
  <dcterms:created xsi:type="dcterms:W3CDTF">1996-10-08T23:32:33Z</dcterms:created>
  <dcterms:modified xsi:type="dcterms:W3CDTF">2018-01-29T13:44:25Z</dcterms:modified>
  <cp:category/>
  <cp:version/>
  <cp:contentType/>
  <cp:contentStatus/>
</cp:coreProperties>
</file>