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.дох.13г." sheetId="1" r:id="rId1"/>
    <sheet name=" Инф.по зар.плате" sheetId="2" r:id="rId2"/>
    <sheet name="Рос.расх.13г." sheetId="3" r:id="rId3"/>
  </sheets>
  <definedNames>
    <definedName name="BFT_Print_Titles" localSheetId="2">'Рос.расх.13г.'!$5:$7</definedName>
    <definedName name="_xlnm.Print_Titles" localSheetId="2">'Рос.расх.13г.'!$5:$7</definedName>
  </definedNames>
  <calcPr fullCalcOnLoad="1" refMode="R1C1"/>
</workbook>
</file>

<file path=xl/sharedStrings.xml><?xml version="1.0" encoding="utf-8"?>
<sst xmlns="http://schemas.openxmlformats.org/spreadsheetml/2006/main" count="657" uniqueCount="275">
  <si>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</si>
  <si>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</si>
  <si>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</si>
  <si>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</si>
  <si>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</si>
  <si>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</si>
  <si>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</si>
  <si>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</si>
  <si>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</si>
  <si>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</si>
  <si>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</si>
  <si>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</si>
  <si>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</si>
  <si>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</si>
  <si>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</si>
  <si>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</si>
  <si>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</si>
  <si>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</si>
  <si>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</si>
  <si>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</si>
  <si>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</si>
  <si>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</si>
  <si>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</si>
  <si>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500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</si>
  <si>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</si>
  <si>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</si>
  <si>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</si>
  <si>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</si>
  <si>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</si>
  <si>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</si>
  <si>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</si>
  <si>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</si>
  <si>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</si>
  <si>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</si>
  <si>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</si>
  <si>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</si>
  <si>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</si>
  <si>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</si>
  <si>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</si>
  <si>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</si>
  <si>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</si>
  <si>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</si>
  <si>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</si>
  <si>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</si>
  <si>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</si>
  <si>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</si>
  <si>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</si>
  <si>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</si>
  <si>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</si>
  <si>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0920000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</si>
  <si>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</si>
  <si>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</si>
  <si>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</si>
  <si>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</si>
  <si>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</si>
  <si>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0013600</t>
  </si>
  <si>
    <t>0300</t>
  </si>
  <si>
    <t>НАЦИОНАЛЬНАЯ БЕЗОПАСНОСТЬ И ПРАВООХРАНИТЕЛЬНАЯ ДЕЯТЕЛЬНОСТЬ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</si>
  <si>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</si>
  <si>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</si>
  <si>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</si>
  <si>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</si>
  <si>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</si>
  <si>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</si>
  <si>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</si>
  <si>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3400300</t>
  </si>
  <si>
    <t>0500</t>
  </si>
  <si>
    <t>ЖИЛИЩНО-КОММУНАЛЬНОЕ ХОЗЯЙСТВО</t>
  </si>
  <si>
    <t>0502</t>
  </si>
  <si>
    <t>Коммунальное хозяйство</t>
  </si>
  <si>
    <t>3510000</t>
  </si>
  <si>
    <t>Поддержка коммунального хозяйства</t>
  </si>
  <si>
    <t>3510200</t>
  </si>
  <si>
    <t>006</t>
  </si>
  <si>
    <t>Безвозмездные перечисления государственным и муниципальным организациям</t>
  </si>
  <si>
    <t>242</t>
  </si>
  <si>
    <t>3510500</t>
  </si>
  <si>
    <t>Мероприятия в области коммунального хозяйства</t>
  </si>
  <si>
    <t>0503</t>
  </si>
  <si>
    <t>Благоустройство</t>
  </si>
  <si>
    <t>6000000</t>
  </si>
  <si>
    <t>6000100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</si>
  <si>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</si>
  <si>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</si>
  <si>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</si>
  <si>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</si>
  <si>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</si>
  <si>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</si>
  <si>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</si>
  <si>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</si>
  <si>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</si>
  <si>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</si>
  <si>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</si>
  <si>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</si>
  <si>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001</t>
  </si>
  <si>
    <t>224</t>
  </si>
  <si>
    <t>Арендная плата за пользование имуществом</t>
  </si>
  <si>
    <t>4420000</t>
  </si>
  <si>
    <t>Библиотеки</t>
  </si>
  <si>
    <t>4429900</t>
  </si>
  <si>
    <t>017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</si>
  <si>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</si>
  <si>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</si>
  <si>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</si>
  <si>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</si>
  <si>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</si>
  <si>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</si>
  <si>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</si>
  <si>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</si>
  <si>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</si>
  <si>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</si>
  <si>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</si>
  <si>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</si>
  <si>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</si>
  <si>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</si>
  <si>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</si>
  <si>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</si>
  <si>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</si>
  <si>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</si>
  <si>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</si>
  <si>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</si>
  <si>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</si>
  <si>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</si>
  <si>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</si>
  <si>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</si>
  <si>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</si>
  <si>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</si>
  <si>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</si>
  <si>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</si>
  <si>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</si>
  <si>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</si>
  <si>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районов и компенсации затрат бюджетов поселений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</si>
  <si>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</si>
  <si>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</si>
  <si>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</si>
  <si>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</si>
  <si>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</si>
  <si>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</si>
  <si>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</si>
  <si>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</si>
  <si>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</si>
  <si>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</si>
  <si>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</si>
  <si>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</si>
  <si>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</si>
  <si>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</si>
  <si>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</si>
  <si>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</si>
  <si>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</si>
  <si>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</si>
  <si>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</si>
  <si>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</si>
  <si>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</si>
  <si>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</si>
  <si>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</si>
  <si>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</si>
  <si>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</si>
  <si>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</si>
  <si>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</si>
  <si>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4910100</t>
  </si>
  <si>
    <t>005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</si>
  <si>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</si>
  <si>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</si>
  <si>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</si>
  <si>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</si>
  <si>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Приложение 2</t>
  </si>
  <si>
    <t>1 11 09045 10 0000 120</t>
  </si>
  <si>
    <t>Прочие поступления от использования имущества</t>
  </si>
  <si>
    <t>2 02 02999 10 0000 151</t>
  </si>
  <si>
    <t>% исп-я</t>
  </si>
  <si>
    <t xml:space="preserve">Глава администрации Скребловского сп                                               Н.Е.Кулакова </t>
  </si>
  <si>
    <t xml:space="preserve">Главный бухгалтер                                                                               М.Н.Куваева </t>
  </si>
  <si>
    <t>Исполнитель : Куваева Марина Николаевна тел.58-517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</si>
  <si>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</si>
  <si>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</si>
  <si>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</si>
  <si>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</si>
  <si>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0700500</t>
  </si>
  <si>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</si>
  <si>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</si>
  <si>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</si>
  <si>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</si>
  <si>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</si>
  <si>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</si>
  <si>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</si>
  <si>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</si>
  <si>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</si>
  <si>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</si>
  <si>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</si>
  <si>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</si>
  <si>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</si>
  <si>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</si>
  <si>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</si>
  <si>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</si>
  <si>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</si>
  <si>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</si>
  <si>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</si>
  <si>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2 19 05000 10 0000 151</t>
  </si>
  <si>
    <t>Возврат остатков прошлых лет</t>
  </si>
  <si>
    <t>Остаток на 01.01.2013г. - 768736,98 руб.</t>
  </si>
  <si>
    <t>План на 2013г.</t>
  </si>
  <si>
    <t>договорник</t>
  </si>
  <si>
    <t>Прочие выплаты</t>
  </si>
  <si>
    <t>212</t>
  </si>
  <si>
    <t>Дорожное хозяйство</t>
  </si>
  <si>
    <t>0409</t>
  </si>
  <si>
    <t>7950000</t>
  </si>
  <si>
    <t>Землеустроительные работы</t>
  </si>
  <si>
    <t>3380000</t>
  </si>
  <si>
    <t>1 13 02995 10 0000 130</t>
  </si>
  <si>
    <t>Прочие доходы от компенсации затрат бюджетов поселений</t>
  </si>
  <si>
    <t>1 14 02053100 0000 410</t>
  </si>
  <si>
    <t>1 14 00000 00 0000 430</t>
  </si>
  <si>
    <t>Доходы от реализации иного имущества,находящегося  в собственности поселений</t>
  </si>
  <si>
    <t>Субсидии бюджетам субъектов РФ и муниципальных образований (межбюджетные субсидии) Дор.ком.</t>
  </si>
  <si>
    <t xml:space="preserve">Прочие межбюдж..трансферты, бюджетам поселений </t>
  </si>
  <si>
    <t>Прочие межбюджетные трансферты, передаваемые бюджетам поселений ( ЛМР)</t>
  </si>
  <si>
    <t>Дорожное хозяйство ДЦП двор.тер.</t>
  </si>
  <si>
    <t>Дорожное хозяйство ДЦП дороги общ.пол.</t>
  </si>
  <si>
    <t>5224011</t>
  </si>
  <si>
    <t>5224013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</si>
  <si>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</si>
  <si>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</si>
  <si>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</si>
  <si>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МЦП по ремонту объектов КХ</t>
  </si>
  <si>
    <t>ДЦП по ремонту объектов ЖКХ(т\с 2012)ЛМР</t>
  </si>
  <si>
    <t>5210324</t>
  </si>
  <si>
    <t>Прочие субсидии бюджетам поселений</t>
  </si>
  <si>
    <t>5210000</t>
  </si>
  <si>
    <t>52210324</t>
  </si>
  <si>
    <t>5210144</t>
  </si>
  <si>
    <t>Возмещение убытков теплоснабж.организ.</t>
  </si>
  <si>
    <t>5210307</t>
  </si>
  <si>
    <t>Благоустр. доп.субв. К днюЛО</t>
  </si>
  <si>
    <t>Субвенции для стимулирующих выплат</t>
  </si>
  <si>
    <t>Субвенции для взносов на стим. Выплаты</t>
  </si>
  <si>
    <t>5210136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</si>
  <si>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</si>
  <si>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Реализация гос. функций, связанных с общегосударственным управлением</t>
  </si>
  <si>
    <t>Осуществление перв. ВУ на территориях, где отсутствуют воен.ком-ты</t>
  </si>
  <si>
    <t>Доплаты к пенсиям  муниципальных служащих</t>
  </si>
  <si>
    <t>СЕЛЬСКОГО ПОСЕЛЕНИЯ за 2013 год. за 12 месяцев.</t>
  </si>
  <si>
    <t>Факт за 12 мес.2013г</t>
  </si>
  <si>
    <t>Прочие безвозмездные поступления  в бюджеты поселений</t>
  </si>
  <si>
    <t>2 07 05030 10 0000 180</t>
  </si>
  <si>
    <t>Прочие межбюдж..трансферты, бюджетам поселений (ЛМР)</t>
  </si>
  <si>
    <t>Прочие субсидии бюджетам поселений( комитет по культуре)</t>
  </si>
  <si>
    <t xml:space="preserve"> 2 02 03024 10 0000 151</t>
  </si>
  <si>
    <t>Субвенции бюджетам поселений  на выполнение передаваемых полномочий субъектов РФ</t>
  </si>
  <si>
    <t>Прочие субсидии бюджетам поселений( комитет по ЖКХ)</t>
  </si>
  <si>
    <t>2 02 02077 10 0000 151</t>
  </si>
  <si>
    <t>Прочие субсидии  бюджетам поселений (Упр.дел.правит.ЛО По 95-ОЗ)</t>
  </si>
  <si>
    <t>Субсидии бюджетам поселений на бюджетные инвестиции  в объекты кап.стр-ва (комитет по строительству)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</si>
  <si>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</si>
  <si>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>Дотации бюджетам поселений на поддержку мер по обеспечению сбалансированности бюджетов из районного фонда финансовой поддержки (ЛМР)</t>
  </si>
  <si>
    <t xml:space="preserve"> 2 02 01000 00 0000 000</t>
  </si>
  <si>
    <t>2 02 02000 00 0000 000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</si>
  <si>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</si>
  <si>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</si>
  <si>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</si>
  <si>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ИСПОЛНЕНИЕ  РОСПИСИ РАСХОДОВ ЗА  2013 год</t>
  </si>
  <si>
    <t>12 ме. 13г.</t>
  </si>
  <si>
    <t>На выполнение полномлчий  по адм.комиссиям</t>
  </si>
  <si>
    <t>Прочие работы, услуги по содер.ОС</t>
  </si>
  <si>
    <t>Дорожное хозяйство рем.по 95 ОЗ</t>
  </si>
  <si>
    <t>5211400</t>
  </si>
  <si>
    <t>На софин.инж.инфр. По зем.уч. За сч.МБ</t>
  </si>
  <si>
    <t>Рем. работы по авар.уч.водопров.Навол.</t>
  </si>
  <si>
    <t>Софин.Рем. Раб.авар.уч.в/пр.Навол. Ср.ЛМР</t>
  </si>
  <si>
    <t>1020102</t>
  </si>
  <si>
    <t>Соф.проек.работ по инж.инфр. З.уч.мног.ОБ</t>
  </si>
  <si>
    <t>Факт по состоянию на 01.01.14г.</t>
  </si>
  <si>
    <t>за 2013 год</t>
  </si>
  <si>
    <t>Остаток на 01.01.2014г. -3 354 523,20 руб.</t>
  </si>
  <si>
    <t>15.01.2014г.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</si>
</sst>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79" fontId="16" fillId="0" borderId="17" xfId="0" applyNumberFormat="1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49" fontId="9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6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79" fontId="4" fillId="0" borderId="30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0" fontId="20" fillId="0" borderId="31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22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/>
    </xf>
    <xf numFmtId="4" fontId="4" fillId="0" borderId="23" xfId="0" applyNumberFormat="1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horizontal="right" vertical="top" wrapText="1"/>
    </xf>
    <xf numFmtId="4" fontId="3" fillId="0" borderId="22" xfId="0" applyNumberFormat="1" applyFont="1" applyFill="1" applyBorder="1" applyAlignment="1">
      <alignment horizontal="right" wrapText="1"/>
    </xf>
    <xf numFmtId="4" fontId="5" fillId="0" borderId="23" xfId="0" applyNumberFormat="1" applyFont="1" applyFill="1" applyBorder="1" applyAlignment="1">
      <alignment horizontal="right" wrapText="1"/>
    </xf>
    <xf numFmtId="4" fontId="5" fillId="0" borderId="34" xfId="0" applyNumberFormat="1" applyFont="1" applyFill="1" applyBorder="1" applyAlignment="1">
      <alignment horizontal="right" wrapText="1"/>
    </xf>
    <xf numFmtId="49" fontId="3" fillId="0" borderId="35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9" xfId="0" applyFont="1" applyBorder="1" applyAlignment="1">
      <alignment/>
    </xf>
    <xf numFmtId="179" fontId="4" fillId="0" borderId="37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0" fontId="10" fillId="0" borderId="38" xfId="0" applyFont="1" applyBorder="1" applyAlignment="1">
      <alignment/>
    </xf>
    <xf numFmtId="49" fontId="3" fillId="0" borderId="39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right" wrapText="1"/>
    </xf>
    <xf numFmtId="4" fontId="3" fillId="0" borderId="41" xfId="0" applyNumberFormat="1" applyFont="1" applyFill="1" applyBorder="1" applyAlignment="1">
      <alignment horizontal="right" wrapText="1"/>
    </xf>
    <xf numFmtId="179" fontId="4" fillId="0" borderId="38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4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6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1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1" fontId="0" fillId="0" borderId="4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0" fillId="0" borderId="65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68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10" fillId="0" borderId="70" xfId="0" applyNumberFormat="1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71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1" fontId="10" fillId="0" borderId="63" xfId="0" applyNumberFormat="1" applyFont="1" applyBorder="1" applyAlignment="1">
      <alignment/>
    </xf>
    <xf numFmtId="1" fontId="0" fillId="0" borderId="73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10" fillId="0" borderId="12" xfId="0" applyNumberFormat="1" applyFont="1" applyBorder="1" applyAlignment="1">
      <alignment/>
    </xf>
    <xf numFmtId="1" fontId="0" fillId="0" borderId="12" xfId="0" applyNumberFormat="1" applyBorder="1" applyAlignment="1">
      <alignment horizontal="right"/>
    </xf>
    <xf numFmtId="0" fontId="4" fillId="0" borderId="66" xfId="0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Fill="1" applyBorder="1" applyAlignment="1">
      <alignment horizontal="right" vertical="top" wrapText="1"/>
    </xf>
    <xf numFmtId="4" fontId="21" fillId="0" borderId="42" xfId="0" applyNumberFormat="1" applyFont="1" applyFill="1" applyBorder="1" applyAlignment="1">
      <alignment horizontal="right" vertical="top" wrapText="1"/>
    </xf>
    <xf numFmtId="179" fontId="4" fillId="0" borderId="63" xfId="0" applyNumberFormat="1" applyFont="1" applyBorder="1" applyAlignment="1">
      <alignment/>
    </xf>
    <xf numFmtId="49" fontId="4" fillId="0" borderId="50" xfId="0" applyNumberFormat="1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38" xfId="0" applyFont="1" applyBorder="1" applyAlignment="1">
      <alignment horizontal="center" vertical="top" wrapText="1"/>
    </xf>
    <xf numFmtId="179" fontId="0" fillId="0" borderId="47" xfId="0" applyNumberFormat="1" applyBorder="1" applyAlignment="1">
      <alignment/>
    </xf>
    <xf numFmtId="0" fontId="14" fillId="0" borderId="46" xfId="0" applyFont="1" applyBorder="1" applyAlignment="1">
      <alignment vertical="top" wrapText="1"/>
    </xf>
    <xf numFmtId="0" fontId="15" fillId="0" borderId="31" xfId="0" applyFont="1" applyBorder="1" applyAlignment="1">
      <alignment/>
    </xf>
    <xf numFmtId="0" fontId="11" fillId="0" borderId="28" xfId="0" applyFont="1" applyBorder="1" applyAlignment="1">
      <alignment horizontal="center" vertical="top" wrapText="1"/>
    </xf>
    <xf numFmtId="179" fontId="16" fillId="0" borderId="12" xfId="0" applyNumberFormat="1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49" fontId="5" fillId="0" borderId="74" xfId="0" applyNumberFormat="1" applyFont="1" applyFill="1" applyBorder="1" applyAlignment="1">
      <alignment horizontal="left" vertical="top" wrapText="1"/>
    </xf>
    <xf numFmtId="49" fontId="5" fillId="0" borderId="75" xfId="0" applyNumberFormat="1" applyFont="1" applyFill="1" applyBorder="1" applyAlignment="1">
      <alignment horizontal="center" vertical="top" wrapText="1"/>
    </xf>
    <xf numFmtId="4" fontId="5" fillId="0" borderId="75" xfId="0" applyNumberFormat="1" applyFont="1" applyFill="1" applyBorder="1" applyAlignment="1">
      <alignment horizontal="right" vertical="top" wrapText="1"/>
    </xf>
    <xf numFmtId="4" fontId="5" fillId="0" borderId="76" xfId="0" applyNumberFormat="1" applyFont="1" applyFill="1" applyBorder="1" applyAlignment="1">
      <alignment horizontal="right" vertical="top" wrapText="1"/>
    </xf>
    <xf numFmtId="0" fontId="0" fillId="0" borderId="35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179" fontId="18" fillId="0" borderId="11" xfId="0" applyNumberFormat="1" applyFont="1" applyBorder="1" applyAlignment="1">
      <alignment horizontal="center" vertical="top" wrapText="1"/>
    </xf>
    <xf numFmtId="17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9" xfId="0" applyFont="1" applyBorder="1" applyAlignment="1">
      <alignment vertical="top" wrapText="1"/>
    </xf>
    <xf numFmtId="0" fontId="15" fillId="0" borderId="19" xfId="0" applyFont="1" applyBorder="1" applyAlignment="1">
      <alignment wrapText="1"/>
    </xf>
    <xf numFmtId="0" fontId="17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15" fillId="0" borderId="14" xfId="0" applyFont="1" applyBorder="1" applyAlignment="1">
      <alignment vertical="top" wrapText="1"/>
    </xf>
    <xf numFmtId="179" fontId="18" fillId="0" borderId="14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/>
    </xf>
    <xf numFmtId="179" fontId="0" fillId="0" borderId="65" xfId="0" applyNumberFormat="1" applyBorder="1" applyAlignment="1">
      <alignment/>
    </xf>
    <xf numFmtId="0" fontId="14" fillId="0" borderId="21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179" fontId="23" fillId="0" borderId="65" xfId="0" applyNumberFormat="1" applyFont="1" applyBorder="1" applyAlignment="1">
      <alignment/>
    </xf>
    <xf numFmtId="0" fontId="15" fillId="0" borderId="19" xfId="0" applyFont="1" applyBorder="1" applyAlignment="1">
      <alignment vertical="top" wrapText="1"/>
    </xf>
    <xf numFmtId="179" fontId="18" fillId="0" borderId="19" xfId="0" applyNumberFormat="1" applyFont="1" applyBorder="1" applyAlignment="1">
      <alignment horizontal="center" vertical="top" wrapText="1"/>
    </xf>
    <xf numFmtId="179" fontId="17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vertical="top" wrapText="1"/>
    </xf>
    <xf numFmtId="179" fontId="25" fillId="0" borderId="20" xfId="0" applyNumberFormat="1" applyFont="1" applyBorder="1" applyAlignment="1">
      <alignment horizontal="center" vertical="top" wrapText="1"/>
    </xf>
    <xf numFmtId="179" fontId="22" fillId="0" borderId="20" xfId="0" applyNumberFormat="1" applyFont="1" applyBorder="1" applyAlignment="1">
      <alignment horizontal="center"/>
    </xf>
    <xf numFmtId="179" fontId="24" fillId="0" borderId="65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 wrapText="1"/>
    </xf>
    <xf numFmtId="179" fontId="22" fillId="0" borderId="20" xfId="0" applyNumberFormat="1" applyFont="1" applyBorder="1" applyAlignment="1">
      <alignment horizontal="center" vertical="top" wrapText="1"/>
    </xf>
    <xf numFmtId="1" fontId="22" fillId="0" borderId="2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9" fontId="17" fillId="0" borderId="11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179" fontId="14" fillId="0" borderId="12" xfId="0" applyNumberFormat="1" applyFont="1" applyBorder="1" applyAlignment="1">
      <alignment horizontal="center" vertical="top" wrapText="1"/>
    </xf>
    <xf numFmtId="179" fontId="17" fillId="0" borderId="19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4" xfId="0" applyFont="1" applyBorder="1" applyAlignment="1">
      <alignment/>
    </xf>
    <xf numFmtId="2" fontId="14" fillId="0" borderId="17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7" fillId="0" borderId="46" xfId="0" applyFont="1" applyBorder="1" applyAlignment="1">
      <alignment wrapText="1"/>
    </xf>
    <xf numFmtId="0" fontId="15" fillId="0" borderId="16" xfId="0" applyFont="1" applyBorder="1" applyAlignment="1">
      <alignment vertical="top" wrapText="1"/>
    </xf>
    <xf numFmtId="179" fontId="17" fillId="0" borderId="16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13" fillId="0" borderId="50" xfId="0" applyFont="1" applyBorder="1" applyAlignment="1">
      <alignment vertical="top" wrapText="1"/>
    </xf>
    <xf numFmtId="179" fontId="0" fillId="0" borderId="51" xfId="0" applyNumberFormat="1" applyBorder="1" applyAlignment="1">
      <alignment/>
    </xf>
    <xf numFmtId="0" fontId="13" fillId="0" borderId="24" xfId="0" applyFont="1" applyBorder="1" applyAlignment="1">
      <alignment vertical="top" wrapText="1"/>
    </xf>
    <xf numFmtId="179" fontId="0" fillId="0" borderId="49" xfId="0" applyNumberFormat="1" applyBorder="1" applyAlignment="1">
      <alignment/>
    </xf>
    <xf numFmtId="0" fontId="13" fillId="0" borderId="25" xfId="0" applyFont="1" applyBorder="1" applyAlignment="1">
      <alignment vertical="top" wrapText="1"/>
    </xf>
    <xf numFmtId="179" fontId="0" fillId="0" borderId="42" xfId="0" applyNumberFormat="1" applyBorder="1" applyAlignment="1">
      <alignment/>
    </xf>
    <xf numFmtId="0" fontId="13" fillId="0" borderId="61" xfId="0" applyFont="1" applyBorder="1" applyAlignment="1">
      <alignment vertical="top" wrapText="1"/>
    </xf>
    <xf numFmtId="179" fontId="0" fillId="0" borderId="6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0" fontId="15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1" fontId="12" fillId="0" borderId="20" xfId="0" applyNumberFormat="1" applyFont="1" applyBorder="1" applyAlignment="1">
      <alignment horizontal="center" vertical="top" wrapText="1"/>
    </xf>
    <xf numFmtId="1" fontId="25" fillId="0" borderId="20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/>
    </xf>
    <xf numFmtId="179" fontId="0" fillId="0" borderId="48" xfId="0" applyNumberFormat="1" applyBorder="1" applyAlignment="1">
      <alignment/>
    </xf>
    <xf numFmtId="0" fontId="14" fillId="0" borderId="20" xfId="0" applyFont="1" applyBorder="1" applyAlignment="1">
      <alignment vertical="top" wrapText="1"/>
    </xf>
    <xf numFmtId="179" fontId="14" fillId="0" borderId="20" xfId="0" applyNumberFormat="1" applyFont="1" applyBorder="1" applyAlignment="1">
      <alignment horizontal="center" vertical="top" wrapText="1"/>
    </xf>
    <xf numFmtId="0" fontId="13" fillId="0" borderId="52" xfId="0" applyFont="1" applyBorder="1" applyAlignment="1">
      <alignment vertical="top" wrapText="1"/>
    </xf>
    <xf numFmtId="0" fontId="15" fillId="0" borderId="77" xfId="0" applyFont="1" applyBorder="1" applyAlignment="1">
      <alignment vertical="top" wrapText="1"/>
    </xf>
    <xf numFmtId="179" fontId="17" fillId="0" borderId="77" xfId="0" applyNumberFormat="1" applyFont="1" applyBorder="1" applyAlignment="1">
      <alignment horizontal="center" vertical="top" wrapText="1"/>
    </xf>
    <xf numFmtId="0" fontId="17" fillId="0" borderId="77" xfId="0" applyFont="1" applyBorder="1" applyAlignment="1">
      <alignment horizontal="center"/>
    </xf>
    <xf numFmtId="179" fontId="0" fillId="0" borderId="53" xfId="0" applyNumberFormat="1" applyBorder="1" applyAlignment="1">
      <alignment/>
    </xf>
    <xf numFmtId="179" fontId="17" fillId="0" borderId="15" xfId="0" applyNumberFormat="1" applyFont="1" applyBorder="1" applyAlignment="1">
      <alignment horizontal="center" vertical="top" wrapText="1"/>
    </xf>
    <xf numFmtId="2" fontId="14" fillId="0" borderId="2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79" fontId="23" fillId="0" borderId="48" xfId="0" applyNumberFormat="1" applyFont="1" applyBorder="1" applyAlignment="1">
      <alignment/>
    </xf>
    <xf numFmtId="49" fontId="3" fillId="0" borderId="74" xfId="0" applyNumberFormat="1" applyFont="1" applyFill="1" applyBorder="1" applyAlignment="1">
      <alignment horizontal="center" vertical="top" wrapText="1"/>
    </xf>
    <xf numFmtId="49" fontId="3" fillId="0" borderId="75" xfId="0" applyNumberFormat="1" applyFont="1" applyFill="1" applyBorder="1" applyAlignment="1">
      <alignment horizontal="center" vertical="top" wrapText="1"/>
    </xf>
    <xf numFmtId="4" fontId="3" fillId="0" borderId="75" xfId="0" applyNumberFormat="1" applyFont="1" applyFill="1" applyBorder="1" applyAlignment="1">
      <alignment horizontal="right" vertical="top" wrapText="1"/>
    </xf>
    <xf numFmtId="0" fontId="3" fillId="0" borderId="76" xfId="0" applyFont="1" applyBorder="1" applyAlignment="1">
      <alignment/>
    </xf>
    <xf numFmtId="4" fontId="5" fillId="0" borderId="18" xfId="0" applyNumberFormat="1" applyFont="1" applyFill="1" applyBorder="1" applyAlignment="1">
      <alignment horizontal="right" vertical="top" wrapText="1"/>
    </xf>
    <xf numFmtId="172" fontId="5" fillId="0" borderId="46" xfId="0" applyNumberFormat="1" applyFont="1" applyFill="1" applyBorder="1" applyAlignment="1">
      <alignment horizontal="left" vertical="top" wrapText="1"/>
    </xf>
    <xf numFmtId="4" fontId="3" fillId="0" borderId="32" xfId="0" applyNumberFormat="1" applyFont="1" applyFill="1" applyBorder="1" applyAlignment="1">
      <alignment horizontal="right" vertical="top" wrapText="1"/>
    </xf>
    <xf numFmtId="172" fontId="5" fillId="0" borderId="35" xfId="0" applyNumberFormat="1" applyFont="1" applyFill="1" applyBorder="1" applyAlignment="1">
      <alignment horizontal="left" vertical="top" wrapText="1"/>
    </xf>
    <xf numFmtId="179" fontId="3" fillId="0" borderId="27" xfId="0" applyNumberFormat="1" applyFont="1" applyBorder="1" applyAlignment="1">
      <alignment/>
    </xf>
    <xf numFmtId="49" fontId="5" fillId="0" borderId="39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top" wrapText="1"/>
    </xf>
    <xf numFmtId="4" fontId="5" fillId="0" borderId="41" xfId="0" applyNumberFormat="1" applyFont="1" applyFill="1" applyBorder="1" applyAlignment="1">
      <alignment horizontal="right" vertical="top" wrapText="1"/>
    </xf>
    <xf numFmtId="0" fontId="3" fillId="0" borderId="65" xfId="0" applyFont="1" applyBorder="1" applyAlignment="1">
      <alignment/>
    </xf>
    <xf numFmtId="0" fontId="14" fillId="0" borderId="3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2" fontId="26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3">
      <selection activeCell="B1" sqref="B1:F54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1.00390625" style="0" customWidth="1"/>
    <col min="4" max="4" width="13.421875" style="0" customWidth="1"/>
    <col min="5" max="5" width="15.00390625" style="0" customWidth="1"/>
    <col min="6" max="6" width="9.57421875" style="0" customWidth="1"/>
    <col min="7" max="7" width="6.28125" style="0" customWidth="1"/>
    <col min="8" max="8" width="9.00390625" style="0" customWidth="1"/>
  </cols>
  <sheetData>
    <row r="1" ht="12.75">
      <c r="D1" t="s">
        <v>154</v>
      </c>
    </row>
    <row r="2" spans="1:5" ht="15.75">
      <c r="A2" s="14"/>
      <c r="B2" s="261" t="s">
        <v>153</v>
      </c>
      <c r="C2" s="262"/>
      <c r="D2" s="263"/>
      <c r="E2" s="263"/>
    </row>
    <row r="3" spans="1:5" ht="16.5" thickBot="1">
      <c r="A3" s="14"/>
      <c r="B3" s="261" t="s">
        <v>241</v>
      </c>
      <c r="C3" s="263"/>
      <c r="D3" s="263"/>
      <c r="E3" s="263"/>
    </row>
    <row r="4" spans="1:6" ht="40.5" customHeight="1" thickBot="1">
      <c r="A4" s="14"/>
      <c r="B4" s="278" t="s">
        <v>109</v>
      </c>
      <c r="C4" s="280" t="s">
        <v>110</v>
      </c>
      <c r="D4" s="55" t="s">
        <v>173</v>
      </c>
      <c r="E4" s="226" t="s">
        <v>242</v>
      </c>
      <c r="F4" s="49" t="s">
        <v>169</v>
      </c>
    </row>
    <row r="5" spans="1:6" ht="18.75" customHeight="1" hidden="1" thickBot="1">
      <c r="A5" s="14"/>
      <c r="B5" s="279"/>
      <c r="C5" s="281"/>
      <c r="D5" s="15"/>
      <c r="E5" s="23"/>
      <c r="F5" s="48"/>
    </row>
    <row r="6" spans="1:6" ht="16.5" thickBot="1">
      <c r="A6" s="14"/>
      <c r="B6" s="180">
        <v>1</v>
      </c>
      <c r="C6" s="13">
        <v>2</v>
      </c>
      <c r="D6" s="13"/>
      <c r="E6" s="177"/>
      <c r="F6" s="51"/>
    </row>
    <row r="7" spans="1:6" ht="16.5" customHeight="1" thickBot="1">
      <c r="A7" s="14"/>
      <c r="B7" s="181"/>
      <c r="C7" s="174" t="s">
        <v>111</v>
      </c>
      <c r="D7" s="178"/>
      <c r="E7" s="177"/>
      <c r="F7" s="48"/>
    </row>
    <row r="8" spans="1:6" ht="18" customHeight="1" thickBot="1">
      <c r="A8" s="14"/>
      <c r="B8" s="182" t="s">
        <v>112</v>
      </c>
      <c r="C8" s="174" t="s">
        <v>113</v>
      </c>
      <c r="D8" s="219">
        <f>D11+D10+D15+D18+D22+D25+D28</f>
        <v>9705500</v>
      </c>
      <c r="E8" s="224">
        <f>E11+E10+E15+E18+E22+E25+E28</f>
        <v>10939965.69</v>
      </c>
      <c r="F8" s="54">
        <f>E8/D8*100</f>
        <v>112.71923847303076</v>
      </c>
    </row>
    <row r="9" spans="1:6" ht="22.5" customHeight="1" thickBot="1">
      <c r="A9" s="14"/>
      <c r="B9" s="176" t="s">
        <v>114</v>
      </c>
      <c r="C9" s="183" t="s">
        <v>115</v>
      </c>
      <c r="D9" s="179">
        <f>D10</f>
        <v>1285000</v>
      </c>
      <c r="E9" s="22">
        <f>E10</f>
        <v>1442876.89</v>
      </c>
      <c r="F9" s="51"/>
    </row>
    <row r="10" spans="1:6" ht="18" customHeight="1" thickBot="1">
      <c r="A10" s="14"/>
      <c r="B10" s="232" t="s">
        <v>116</v>
      </c>
      <c r="C10" s="227" t="s">
        <v>117</v>
      </c>
      <c r="D10" s="228">
        <v>1285000</v>
      </c>
      <c r="E10" s="229">
        <v>1442876.89</v>
      </c>
      <c r="F10" s="233">
        <f>E10/D10*100</f>
        <v>112.28613929961088</v>
      </c>
    </row>
    <row r="11" spans="1:6" ht="24" customHeight="1" thickBot="1">
      <c r="A11" s="14"/>
      <c r="B11" s="176" t="s">
        <v>118</v>
      </c>
      <c r="C11" s="183" t="s">
        <v>119</v>
      </c>
      <c r="D11" s="179">
        <f>D12+D13+D14</f>
        <v>6722500</v>
      </c>
      <c r="E11" s="21">
        <f>E12+E13+E14</f>
        <v>7702714.9799999995</v>
      </c>
      <c r="F11" s="54"/>
    </row>
    <row r="12" spans="1:6" ht="18" customHeight="1">
      <c r="A12" s="14"/>
      <c r="B12" s="234" t="s">
        <v>120</v>
      </c>
      <c r="C12" s="197" t="s">
        <v>103</v>
      </c>
      <c r="D12" s="217">
        <v>5400000</v>
      </c>
      <c r="E12" s="218">
        <v>6130207.43</v>
      </c>
      <c r="F12" s="235">
        <f>E12/D12*100</f>
        <v>113.5223598148148</v>
      </c>
    </row>
    <row r="13" spans="1:6" ht="42" customHeight="1">
      <c r="A13" s="14"/>
      <c r="B13" s="236" t="s">
        <v>121</v>
      </c>
      <c r="C13" s="189" t="s">
        <v>122</v>
      </c>
      <c r="D13" s="225">
        <v>300000</v>
      </c>
      <c r="E13" s="192">
        <v>340387.37</v>
      </c>
      <c r="F13" s="237">
        <f>E13/D13*100</f>
        <v>113.46245666666665</v>
      </c>
    </row>
    <row r="14" spans="1:6" ht="16.5" customHeight="1" thickBot="1">
      <c r="A14" s="14"/>
      <c r="B14" s="238" t="s">
        <v>147</v>
      </c>
      <c r="C14" s="193" t="s">
        <v>104</v>
      </c>
      <c r="D14" s="230">
        <v>1022500</v>
      </c>
      <c r="E14" s="196">
        <v>1232120.18</v>
      </c>
      <c r="F14" s="239">
        <f>E14/D14*100</f>
        <v>120.5007511002445</v>
      </c>
    </row>
    <row r="15" spans="1:6" ht="30.75" customHeight="1" thickBot="1">
      <c r="A15" s="14"/>
      <c r="B15" s="201" t="s">
        <v>123</v>
      </c>
      <c r="C15" s="252" t="s">
        <v>124</v>
      </c>
      <c r="D15" s="260">
        <f>D17</f>
        <v>35000</v>
      </c>
      <c r="E15" s="253">
        <f>E17</f>
        <v>34800</v>
      </c>
      <c r="F15" s="200">
        <f>E15/D15*100</f>
        <v>99.42857142857143</v>
      </c>
    </row>
    <row r="16" spans="1:6" ht="12.75" hidden="1">
      <c r="A16" s="14"/>
      <c r="B16" s="282" t="s">
        <v>148</v>
      </c>
      <c r="C16" s="284" t="s">
        <v>150</v>
      </c>
      <c r="D16" s="231"/>
      <c r="E16" s="223"/>
      <c r="F16" s="235"/>
    </row>
    <row r="17" spans="1:6" ht="57" customHeight="1" thickBot="1">
      <c r="A17" s="14"/>
      <c r="B17" s="283"/>
      <c r="C17" s="285"/>
      <c r="D17" s="230">
        <v>35000</v>
      </c>
      <c r="E17" s="196">
        <v>34800</v>
      </c>
      <c r="F17" s="239">
        <f>E17/D17*100</f>
        <v>99.42857142857143</v>
      </c>
    </row>
    <row r="18" spans="1:6" ht="45" customHeight="1" thickBot="1">
      <c r="A18" s="14"/>
      <c r="B18" s="201" t="s">
        <v>149</v>
      </c>
      <c r="C18" s="252" t="s">
        <v>125</v>
      </c>
      <c r="D18" s="260">
        <f>D19+D20+D21</f>
        <v>720000</v>
      </c>
      <c r="E18" s="260">
        <f>E19+E20+E21</f>
        <v>792977.4</v>
      </c>
      <c r="F18" s="200"/>
    </row>
    <row r="19" spans="1:6" ht="57" customHeight="1">
      <c r="A19" s="14"/>
      <c r="B19" s="234" t="s">
        <v>126</v>
      </c>
      <c r="C19" s="197" t="s">
        <v>127</v>
      </c>
      <c r="D19" s="217">
        <v>400000</v>
      </c>
      <c r="E19" s="223">
        <v>457281.82</v>
      </c>
      <c r="F19" s="235">
        <f>E19/D19*100</f>
        <v>114.32045500000001</v>
      </c>
    </row>
    <row r="20" spans="1:6" ht="68.25" customHeight="1">
      <c r="A20" s="14"/>
      <c r="B20" s="236" t="s">
        <v>151</v>
      </c>
      <c r="C20" s="189" t="s">
        <v>152</v>
      </c>
      <c r="D20" s="216">
        <v>130000</v>
      </c>
      <c r="E20" s="221">
        <v>145879</v>
      </c>
      <c r="F20" s="237">
        <f>E20/D20*100</f>
        <v>112.21461538461539</v>
      </c>
    </row>
    <row r="21" spans="1:6" ht="35.25" customHeight="1" thickBot="1">
      <c r="A21" s="14"/>
      <c r="B21" s="238" t="s">
        <v>166</v>
      </c>
      <c r="C21" s="204" t="s">
        <v>167</v>
      </c>
      <c r="D21" s="220">
        <v>190000</v>
      </c>
      <c r="E21" s="222">
        <v>189816.58</v>
      </c>
      <c r="F21" s="239">
        <f>E21/D21*100</f>
        <v>99.90346315789473</v>
      </c>
    </row>
    <row r="22" spans="1:6" ht="30" customHeight="1" thickBot="1">
      <c r="A22" s="14"/>
      <c r="B22" s="176" t="s">
        <v>128</v>
      </c>
      <c r="C22" s="12" t="s">
        <v>129</v>
      </c>
      <c r="D22" s="179">
        <f>D23+D24</f>
        <v>33000</v>
      </c>
      <c r="E22" s="22">
        <f>E23+E24</f>
        <v>33000</v>
      </c>
      <c r="F22" s="54">
        <f>E22/D22*100</f>
        <v>100</v>
      </c>
    </row>
    <row r="23" spans="1:6" ht="65.25" customHeight="1">
      <c r="A23" s="14"/>
      <c r="B23" s="254" t="s">
        <v>130</v>
      </c>
      <c r="C23" s="255" t="s">
        <v>131</v>
      </c>
      <c r="D23" s="256">
        <v>15000</v>
      </c>
      <c r="E23" s="257">
        <v>15000</v>
      </c>
      <c r="F23" s="258">
        <f>E23/D23*100</f>
        <v>100</v>
      </c>
    </row>
    <row r="24" spans="1:6" ht="35.25" customHeight="1" thickBot="1">
      <c r="A24" s="14"/>
      <c r="B24" s="238" t="s">
        <v>209</v>
      </c>
      <c r="C24" s="204" t="s">
        <v>210</v>
      </c>
      <c r="D24" s="220">
        <v>18000</v>
      </c>
      <c r="E24" s="196">
        <v>18000</v>
      </c>
      <c r="F24" s="239"/>
    </row>
    <row r="25" spans="1:6" ht="43.5" thickBot="1">
      <c r="A25" s="14"/>
      <c r="B25" s="176" t="s">
        <v>132</v>
      </c>
      <c r="C25" s="12" t="s">
        <v>133</v>
      </c>
      <c r="D25" s="219">
        <f>SUM(D26:D27)</f>
        <v>340000</v>
      </c>
      <c r="E25" s="219">
        <f>SUM(E26:E27)</f>
        <v>329646.42000000004</v>
      </c>
      <c r="F25" s="175">
        <f>E25/D25*100</f>
        <v>96.95482941176472</v>
      </c>
    </row>
    <row r="26" spans="1:6" ht="38.25">
      <c r="A26" s="14"/>
      <c r="B26" s="234" t="s">
        <v>211</v>
      </c>
      <c r="C26" s="197" t="s">
        <v>213</v>
      </c>
      <c r="D26" s="217">
        <v>240000</v>
      </c>
      <c r="E26" s="218">
        <v>229703.39</v>
      </c>
      <c r="F26" s="235">
        <f>E26/D26*100</f>
        <v>95.70974583333334</v>
      </c>
    </row>
    <row r="27" spans="1:6" ht="59.25" customHeight="1" thickBot="1">
      <c r="A27" s="14"/>
      <c r="B27" s="247" t="s">
        <v>212</v>
      </c>
      <c r="C27" s="248" t="s">
        <v>134</v>
      </c>
      <c r="D27" s="259">
        <v>100000</v>
      </c>
      <c r="E27" s="250">
        <v>99943.03</v>
      </c>
      <c r="F27" s="251">
        <f>E27/D27*100</f>
        <v>99.94303</v>
      </c>
    </row>
    <row r="28" spans="1:6" ht="24" customHeight="1" thickBot="1">
      <c r="A28" s="14"/>
      <c r="B28" s="201" t="s">
        <v>135</v>
      </c>
      <c r="C28" s="252" t="s">
        <v>105</v>
      </c>
      <c r="D28" s="253">
        <f>D29</f>
        <v>570000</v>
      </c>
      <c r="E28" s="253">
        <f>E29+E30</f>
        <v>603950</v>
      </c>
      <c r="F28" s="200"/>
    </row>
    <row r="29" spans="1:6" ht="30.75" customHeight="1">
      <c r="A29" s="14"/>
      <c r="B29" s="234" t="s">
        <v>136</v>
      </c>
      <c r="C29" s="197" t="s">
        <v>137</v>
      </c>
      <c r="D29" s="217">
        <v>570000</v>
      </c>
      <c r="E29" s="218">
        <v>580950</v>
      </c>
      <c r="F29" s="235">
        <f>E29/D29*100</f>
        <v>101.92105263157896</v>
      </c>
    </row>
    <row r="30" spans="1:6" ht="30.75" customHeight="1" thickBot="1">
      <c r="A30" s="14"/>
      <c r="B30" s="238" t="s">
        <v>244</v>
      </c>
      <c r="C30" s="204" t="s">
        <v>243</v>
      </c>
      <c r="D30" s="220"/>
      <c r="E30" s="196">
        <v>23000</v>
      </c>
      <c r="F30" s="233"/>
    </row>
    <row r="31" spans="1:6" ht="22.5" customHeight="1" thickBot="1">
      <c r="A31" s="14"/>
      <c r="B31" s="243" t="s">
        <v>138</v>
      </c>
      <c r="C31" s="244" t="s">
        <v>139</v>
      </c>
      <c r="D31" s="245">
        <f>D32+D35+D41+D44+D48</f>
        <v>21001739</v>
      </c>
      <c r="E31" s="245">
        <f>E32+E35+E41+E44+E48</f>
        <v>20810154</v>
      </c>
      <c r="F31" s="200"/>
    </row>
    <row r="32" spans="1:6" ht="53.25" customHeight="1" thickBot="1">
      <c r="A32" s="14"/>
      <c r="B32" s="202" t="s">
        <v>255</v>
      </c>
      <c r="C32" s="207" t="s">
        <v>140</v>
      </c>
      <c r="D32" s="214">
        <f>SUM(D33:D34)</f>
        <v>4166900</v>
      </c>
      <c r="E32" s="213">
        <f>SUM(E33:E34)</f>
        <v>4166900</v>
      </c>
      <c r="F32" s="203">
        <f>E32/D32*100</f>
        <v>100</v>
      </c>
    </row>
    <row r="33" spans="1:6" ht="53.25" customHeight="1">
      <c r="A33" s="14"/>
      <c r="B33" s="234" t="s">
        <v>141</v>
      </c>
      <c r="C33" s="197" t="s">
        <v>253</v>
      </c>
      <c r="D33" s="242">
        <v>3136100</v>
      </c>
      <c r="E33" s="218">
        <v>3136100</v>
      </c>
      <c r="F33" s="235">
        <f>E33/D33*100</f>
        <v>100</v>
      </c>
    </row>
    <row r="34" spans="1:6" ht="67.5" customHeight="1" thickBot="1">
      <c r="A34" s="14"/>
      <c r="B34" s="247" t="s">
        <v>141</v>
      </c>
      <c r="C34" s="248" t="s">
        <v>254</v>
      </c>
      <c r="D34" s="249">
        <v>1030800</v>
      </c>
      <c r="E34" s="250">
        <v>1030800</v>
      </c>
      <c r="F34" s="251">
        <f>E34/D34*100</f>
        <v>100</v>
      </c>
    </row>
    <row r="35" spans="1:6" ht="34.5" customHeight="1" thickBot="1">
      <c r="A35" s="14"/>
      <c r="B35" s="202" t="s">
        <v>256</v>
      </c>
      <c r="C35" s="207" t="s">
        <v>227</v>
      </c>
      <c r="D35" s="246">
        <f>SUM(D36:D40)</f>
        <v>7635204</v>
      </c>
      <c r="E35" s="246">
        <f>SUM(E36:E40)</f>
        <v>7635204</v>
      </c>
      <c r="F35" s="251"/>
    </row>
    <row r="36" spans="1:6" ht="42" customHeight="1" thickBot="1">
      <c r="A36" s="14"/>
      <c r="B36" s="234" t="s">
        <v>168</v>
      </c>
      <c r="C36" s="197" t="s">
        <v>214</v>
      </c>
      <c r="D36" s="198">
        <v>3932190</v>
      </c>
      <c r="E36" s="199">
        <v>3932190</v>
      </c>
      <c r="F36" s="251">
        <f aca="true" t="shared" si="0" ref="F36:F41">E36/D36*100</f>
        <v>100</v>
      </c>
    </row>
    <row r="37" spans="1:6" ht="37.5" customHeight="1" thickBot="1">
      <c r="A37" s="14"/>
      <c r="B37" s="236" t="s">
        <v>168</v>
      </c>
      <c r="C37" s="189" t="s">
        <v>251</v>
      </c>
      <c r="D37" s="190">
        <v>483350</v>
      </c>
      <c r="E37" s="191">
        <v>483350</v>
      </c>
      <c r="F37" s="251">
        <f t="shared" si="0"/>
        <v>100</v>
      </c>
    </row>
    <row r="38" spans="1:6" ht="37.5" customHeight="1" thickBot="1">
      <c r="A38" s="14"/>
      <c r="B38" s="236" t="s">
        <v>168</v>
      </c>
      <c r="C38" s="189" t="s">
        <v>246</v>
      </c>
      <c r="D38" s="190">
        <v>309500</v>
      </c>
      <c r="E38" s="191">
        <v>309500</v>
      </c>
      <c r="F38" s="251">
        <f t="shared" si="0"/>
        <v>100</v>
      </c>
    </row>
    <row r="39" spans="1:6" ht="37.5" customHeight="1" thickBot="1">
      <c r="A39" s="14"/>
      <c r="B39" s="236" t="s">
        <v>168</v>
      </c>
      <c r="C39" s="189" t="s">
        <v>249</v>
      </c>
      <c r="D39" s="190">
        <v>1110164</v>
      </c>
      <c r="E39" s="191">
        <v>1110164</v>
      </c>
      <c r="F39" s="251">
        <f t="shared" si="0"/>
        <v>100</v>
      </c>
    </row>
    <row r="40" spans="1:6" ht="37.5" customHeight="1" thickBot="1">
      <c r="A40" s="14"/>
      <c r="B40" s="238" t="s">
        <v>250</v>
      </c>
      <c r="C40" s="204" t="s">
        <v>252</v>
      </c>
      <c r="D40" s="205">
        <v>1800000</v>
      </c>
      <c r="E40" s="206">
        <v>1800000</v>
      </c>
      <c r="F40" s="251">
        <f t="shared" si="0"/>
        <v>100</v>
      </c>
    </row>
    <row r="41" spans="1:6" ht="33.75" customHeight="1" thickBot="1">
      <c r="A41" s="14"/>
      <c r="B41" s="202" t="s">
        <v>258</v>
      </c>
      <c r="C41" s="212" t="s">
        <v>259</v>
      </c>
      <c r="D41" s="208">
        <f>SUM(D42:D43)</f>
        <v>200994</v>
      </c>
      <c r="E41" s="209">
        <f>SUM(E42:E43)</f>
        <v>200994</v>
      </c>
      <c r="F41" s="264">
        <f t="shared" si="0"/>
        <v>100</v>
      </c>
    </row>
    <row r="42" spans="1:6" ht="37.5" customHeight="1">
      <c r="A42" s="14"/>
      <c r="B42" s="234" t="s">
        <v>142</v>
      </c>
      <c r="C42" s="241" t="s">
        <v>143</v>
      </c>
      <c r="D42" s="242">
        <v>199994</v>
      </c>
      <c r="E42" s="218">
        <v>199994</v>
      </c>
      <c r="F42" s="235">
        <f aca="true" t="shared" si="1" ref="F42:F47">E42/D42*100</f>
        <v>100</v>
      </c>
    </row>
    <row r="43" spans="1:6" ht="37.5" customHeight="1" thickBot="1">
      <c r="A43" s="14"/>
      <c r="B43" s="238" t="s">
        <v>247</v>
      </c>
      <c r="C43" s="194" t="s">
        <v>248</v>
      </c>
      <c r="D43" s="195">
        <v>1000</v>
      </c>
      <c r="E43" s="196">
        <v>1000</v>
      </c>
      <c r="F43" s="239">
        <f t="shared" si="1"/>
        <v>100</v>
      </c>
    </row>
    <row r="44" spans="1:6" ht="53.25" customHeight="1" thickBot="1">
      <c r="A44" s="14"/>
      <c r="B44" s="202" t="s">
        <v>144</v>
      </c>
      <c r="C44" s="207" t="s">
        <v>257</v>
      </c>
      <c r="D44" s="214">
        <f>SUM(D45:D47)</f>
        <v>8998641</v>
      </c>
      <c r="E44" s="213">
        <f>SUM(E45:E47)</f>
        <v>8998641</v>
      </c>
      <c r="F44" s="203">
        <f t="shared" si="1"/>
        <v>100</v>
      </c>
    </row>
    <row r="45" spans="1:6" ht="40.5" customHeight="1">
      <c r="A45" s="14"/>
      <c r="B45" s="234" t="s">
        <v>145</v>
      </c>
      <c r="C45" s="197" t="s">
        <v>216</v>
      </c>
      <c r="D45" s="198">
        <v>3020336</v>
      </c>
      <c r="E45" s="199">
        <v>3020336</v>
      </c>
      <c r="F45" s="233">
        <f t="shared" si="1"/>
        <v>100</v>
      </c>
    </row>
    <row r="46" spans="1:6" ht="29.25" customHeight="1">
      <c r="A46" s="14"/>
      <c r="B46" s="236" t="s">
        <v>145</v>
      </c>
      <c r="C46" s="189" t="s">
        <v>215</v>
      </c>
      <c r="D46" s="190">
        <v>5694790</v>
      </c>
      <c r="E46" s="191">
        <v>5694790</v>
      </c>
      <c r="F46" s="239">
        <f t="shared" si="1"/>
        <v>100</v>
      </c>
    </row>
    <row r="47" spans="1:6" ht="28.5" customHeight="1" thickBot="1">
      <c r="A47" s="14"/>
      <c r="B47" s="236" t="s">
        <v>145</v>
      </c>
      <c r="C47" s="189" t="s">
        <v>245</v>
      </c>
      <c r="D47" s="190">
        <v>283515</v>
      </c>
      <c r="E47" s="191">
        <v>283515</v>
      </c>
      <c r="F47" s="239">
        <f t="shared" si="1"/>
        <v>100</v>
      </c>
    </row>
    <row r="48" spans="1:6" ht="18" customHeight="1" thickBot="1">
      <c r="A48" s="14"/>
      <c r="B48" s="211" t="s">
        <v>197</v>
      </c>
      <c r="C48" s="207" t="s">
        <v>198</v>
      </c>
      <c r="D48" s="208"/>
      <c r="E48" s="209">
        <v>-191585</v>
      </c>
      <c r="F48" s="210"/>
    </row>
    <row r="49" spans="2:6" ht="24.75" customHeight="1" thickBot="1">
      <c r="B49" s="182" t="s">
        <v>146</v>
      </c>
      <c r="C49" s="51"/>
      <c r="D49" s="240">
        <f>D31+D8</f>
        <v>30707239</v>
      </c>
      <c r="E49" s="294">
        <f>E31+E8</f>
        <v>31750119.689999998</v>
      </c>
      <c r="F49" s="54">
        <f>E49/D49*100</f>
        <v>103.39620468645845</v>
      </c>
    </row>
    <row r="50" ht="9.75" customHeight="1">
      <c r="B50" s="11"/>
    </row>
    <row r="51" spans="2:3" ht="15.75">
      <c r="B51" s="11"/>
      <c r="C51" t="s">
        <v>199</v>
      </c>
    </row>
    <row r="52" ht="12.75">
      <c r="C52" s="215" t="s">
        <v>273</v>
      </c>
    </row>
    <row r="53" ht="15.75">
      <c r="B53" s="11" t="s">
        <v>274</v>
      </c>
    </row>
    <row r="54" ht="15.75">
      <c r="B54" s="11"/>
    </row>
    <row r="55" ht="15.75">
      <c r="B55" s="11"/>
    </row>
    <row r="56" ht="15.75">
      <c r="B56" s="11"/>
    </row>
    <row r="57" ht="15.75">
      <c r="B57" s="11"/>
    </row>
  </sheetData>
  <sheetProtection/>
  <mergeCells count="4">
    <mergeCell ref="B4:B5"/>
    <mergeCell ref="C4:C5"/>
    <mergeCell ref="B16:B17"/>
    <mergeCell ref="C16:C1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B2" sqref="B2:H28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9.421875" style="0" customWidth="1"/>
  </cols>
  <sheetData>
    <row r="2" spans="2:6" ht="12.75">
      <c r="B2" s="127" t="s">
        <v>187</v>
      </c>
      <c r="C2" s="127"/>
      <c r="D2" s="127"/>
      <c r="E2" s="127"/>
      <c r="F2" s="127"/>
    </row>
    <row r="3" spans="2:6" ht="12.75">
      <c r="B3" s="127" t="s">
        <v>178</v>
      </c>
      <c r="C3" s="127"/>
      <c r="D3" s="127"/>
      <c r="E3" s="127"/>
      <c r="F3" s="127"/>
    </row>
    <row r="4" spans="2:6" ht="12.75">
      <c r="B4" s="127" t="s">
        <v>188</v>
      </c>
      <c r="C4" s="127"/>
      <c r="D4" s="127"/>
      <c r="E4" s="127"/>
      <c r="F4" s="127"/>
    </row>
    <row r="5" ht="12.75">
      <c r="B5" s="127" t="s">
        <v>272</v>
      </c>
    </row>
    <row r="6" ht="13.5" thickBot="1"/>
    <row r="7" spans="2:8" ht="13.5" thickBot="1">
      <c r="B7" s="89" t="s">
        <v>179</v>
      </c>
      <c r="C7" s="106" t="s">
        <v>191</v>
      </c>
      <c r="D7" s="95" t="s">
        <v>200</v>
      </c>
      <c r="E7" s="96"/>
      <c r="F7" s="188" t="s">
        <v>271</v>
      </c>
      <c r="G7" s="90"/>
      <c r="H7" s="90"/>
    </row>
    <row r="8" spans="2:8" ht="12.75">
      <c r="B8" s="91"/>
      <c r="C8" s="107" t="s">
        <v>192</v>
      </c>
      <c r="D8" s="47" t="s">
        <v>195</v>
      </c>
      <c r="E8" s="90" t="s">
        <v>189</v>
      </c>
      <c r="F8" s="90" t="s">
        <v>195</v>
      </c>
      <c r="G8" s="89" t="s">
        <v>189</v>
      </c>
      <c r="H8" s="47" t="s">
        <v>194</v>
      </c>
    </row>
    <row r="9" spans="2:8" ht="13.5" thickBot="1">
      <c r="B9" s="91"/>
      <c r="C9" s="48"/>
      <c r="D9" s="48"/>
      <c r="E9" s="92" t="s">
        <v>190</v>
      </c>
      <c r="F9" s="92"/>
      <c r="G9" s="93" t="s">
        <v>190</v>
      </c>
      <c r="H9" s="94" t="s">
        <v>196</v>
      </c>
    </row>
    <row r="10" spans="2:8" ht="12.75">
      <c r="B10" s="108" t="s">
        <v>180</v>
      </c>
      <c r="C10" s="126">
        <v>7</v>
      </c>
      <c r="D10" s="104">
        <f>D13+D14</f>
        <v>2500500</v>
      </c>
      <c r="E10" s="105">
        <f>E13+E14</f>
        <v>750370</v>
      </c>
      <c r="F10" s="149">
        <f>F13+F14</f>
        <v>2493686.63</v>
      </c>
      <c r="G10" s="150">
        <f>G13+G14</f>
        <v>748342.78</v>
      </c>
      <c r="H10" s="151">
        <f>H13+H14</f>
        <v>3242029.41</v>
      </c>
    </row>
    <row r="11" spans="2:8" ht="13.5" thickBot="1">
      <c r="B11" s="131" t="s">
        <v>193</v>
      </c>
      <c r="C11" s="94"/>
      <c r="D11" s="129"/>
      <c r="E11" s="130"/>
      <c r="F11" s="152"/>
      <c r="G11" s="153"/>
      <c r="H11" s="154"/>
    </row>
    <row r="12" spans="2:8" ht="12.75">
      <c r="B12" s="132" t="s">
        <v>181</v>
      </c>
      <c r="C12" s="52"/>
      <c r="D12" s="100"/>
      <c r="E12" s="101"/>
      <c r="F12" s="113"/>
      <c r="G12" s="132"/>
      <c r="H12" s="52">
        <v>0</v>
      </c>
    </row>
    <row r="13" spans="2:8" ht="12.75">
      <c r="B13" s="110" t="s">
        <v>182</v>
      </c>
      <c r="C13" s="115">
        <v>6</v>
      </c>
      <c r="D13" s="100">
        <v>1931000</v>
      </c>
      <c r="E13" s="101">
        <v>579870</v>
      </c>
      <c r="F13" s="141">
        <v>1926209.71</v>
      </c>
      <c r="G13" s="138">
        <v>577842.78</v>
      </c>
      <c r="H13" s="155">
        <f>F13+G13</f>
        <v>2504052.49</v>
      </c>
    </row>
    <row r="14" spans="2:8" ht="12.75">
      <c r="B14" s="111" t="s">
        <v>183</v>
      </c>
      <c r="C14" s="116">
        <v>1</v>
      </c>
      <c r="D14" s="97">
        <v>569500</v>
      </c>
      <c r="E14" s="88">
        <v>170500</v>
      </c>
      <c r="F14" s="142">
        <v>567476.92</v>
      </c>
      <c r="G14" s="138">
        <v>170500</v>
      </c>
      <c r="H14" s="155">
        <f>F14+G14</f>
        <v>737976.92</v>
      </c>
    </row>
    <row r="15" spans="2:8" ht="13.5" thickBot="1">
      <c r="B15" s="109"/>
      <c r="C15" s="117"/>
      <c r="D15" s="98"/>
      <c r="E15" s="99"/>
      <c r="F15" s="143"/>
      <c r="G15" s="139"/>
      <c r="H15" s="156">
        <v>0</v>
      </c>
    </row>
    <row r="16" spans="2:8" ht="13.5" thickBot="1">
      <c r="B16" s="91"/>
      <c r="C16" s="128"/>
      <c r="D16" s="102"/>
      <c r="E16" s="103"/>
      <c r="F16" s="144"/>
      <c r="G16" s="140"/>
      <c r="H16" s="157"/>
    </row>
    <row r="17" spans="2:8" ht="13.5" thickBot="1">
      <c r="B17" s="123" t="s">
        <v>184</v>
      </c>
      <c r="C17" s="122">
        <f aca="true" t="shared" si="0" ref="C17:H17">C19+C20</f>
        <v>2.5</v>
      </c>
      <c r="D17" s="122">
        <f t="shared" si="0"/>
        <v>199000</v>
      </c>
      <c r="E17" s="135">
        <f t="shared" si="0"/>
        <v>63130</v>
      </c>
      <c r="F17" s="135">
        <f t="shared" si="0"/>
        <v>194735.87</v>
      </c>
      <c r="G17" s="135">
        <f t="shared" si="0"/>
        <v>58810.23</v>
      </c>
      <c r="H17" s="161">
        <f t="shared" si="0"/>
        <v>253546.1</v>
      </c>
    </row>
    <row r="18" spans="2:8" ht="12.75">
      <c r="B18" s="110" t="s">
        <v>181</v>
      </c>
      <c r="C18" s="115"/>
      <c r="D18" s="100"/>
      <c r="E18" s="101"/>
      <c r="F18" s="141"/>
      <c r="G18" s="138"/>
      <c r="H18" s="155"/>
    </row>
    <row r="19" spans="2:8" ht="12.75">
      <c r="B19" s="111" t="s">
        <v>185</v>
      </c>
      <c r="C19" s="116">
        <v>1.5</v>
      </c>
      <c r="D19" s="97">
        <v>115000</v>
      </c>
      <c r="E19" s="134">
        <f>D19*0.302</f>
        <v>34730</v>
      </c>
      <c r="F19" s="142">
        <v>111265.77</v>
      </c>
      <c r="G19" s="137">
        <v>33602.26</v>
      </c>
      <c r="H19" s="158">
        <f>F19+G19</f>
        <v>144868.03</v>
      </c>
    </row>
    <row r="20" spans="2:8" ht="12.75">
      <c r="B20" s="111" t="s">
        <v>201</v>
      </c>
      <c r="C20" s="116">
        <v>1</v>
      </c>
      <c r="D20" s="97">
        <v>84000</v>
      </c>
      <c r="E20" s="88">
        <v>28400</v>
      </c>
      <c r="F20" s="142">
        <v>83470.1</v>
      </c>
      <c r="G20" s="137">
        <v>25207.97</v>
      </c>
      <c r="H20" s="158">
        <f>F20+G20</f>
        <v>108678.07</v>
      </c>
    </row>
    <row r="21" spans="2:8" ht="12.75">
      <c r="B21" s="111"/>
      <c r="C21" s="116"/>
      <c r="D21" s="97"/>
      <c r="E21" s="88"/>
      <c r="F21" s="142"/>
      <c r="G21" s="137"/>
      <c r="H21" s="158"/>
    </row>
    <row r="22" spans="2:8" ht="13.5" thickBot="1">
      <c r="B22" s="118"/>
      <c r="C22" s="119"/>
      <c r="D22" s="120"/>
      <c r="E22" s="121"/>
      <c r="F22" s="145"/>
      <c r="G22" s="146"/>
      <c r="H22" s="159"/>
    </row>
    <row r="23" spans="2:8" ht="13.5" thickBot="1">
      <c r="B23" s="123" t="s">
        <v>186</v>
      </c>
      <c r="C23" s="124">
        <f>C17+C10</f>
        <v>9.5</v>
      </c>
      <c r="D23" s="125">
        <f>D10+D17</f>
        <v>2699500</v>
      </c>
      <c r="E23" s="136">
        <f>E10+E17</f>
        <v>813500</v>
      </c>
      <c r="F23" s="147">
        <f>F10+F17</f>
        <v>2688422.5</v>
      </c>
      <c r="G23" s="148">
        <f>G10+G17</f>
        <v>807153.01</v>
      </c>
      <c r="H23" s="160">
        <f>H10+H17</f>
        <v>3495575.5100000002</v>
      </c>
    </row>
    <row r="24" spans="2:8" ht="12.75">
      <c r="B24" s="110"/>
      <c r="C24" s="52"/>
      <c r="D24" s="100"/>
      <c r="E24" s="101"/>
      <c r="F24" s="113"/>
      <c r="G24" s="132"/>
      <c r="H24" s="52"/>
    </row>
    <row r="25" spans="2:8" ht="13.5" thickBot="1">
      <c r="B25" s="109"/>
      <c r="C25" s="114"/>
      <c r="D25" s="98"/>
      <c r="E25" s="99"/>
      <c r="F25" s="112"/>
      <c r="G25" s="133"/>
      <c r="H25" s="1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4"/>
  <sheetViews>
    <sheetView zoomScalePageLayoutView="0" workbookViewId="0" topLeftCell="A40">
      <selection activeCell="A2" sqref="A2:H138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421875" style="0" customWidth="1"/>
    <col min="7" max="7" width="12.28125" style="0" customWidth="1"/>
    <col min="8" max="8" width="8.28125" style="0" customWidth="1"/>
    <col min="9" max="9" width="12.140625" style="0" customWidth="1"/>
    <col min="10" max="34" width="15.7109375" style="0" customWidth="1"/>
  </cols>
  <sheetData>
    <row r="2" spans="1:7" ht="12.75" customHeight="1">
      <c r="A2" s="292" t="s">
        <v>260</v>
      </c>
      <c r="B2" s="292"/>
      <c r="C2" s="292"/>
      <c r="D2" s="292"/>
      <c r="E2" s="292"/>
      <c r="F2" s="292"/>
      <c r="G2" t="s">
        <v>165</v>
      </c>
    </row>
    <row r="3" spans="1:7" ht="15.75">
      <c r="A3" s="292" t="s">
        <v>156</v>
      </c>
      <c r="B3" s="292"/>
      <c r="C3" s="292"/>
      <c r="D3" s="292"/>
      <c r="E3" s="292"/>
      <c r="F3" s="292"/>
      <c r="G3" s="173"/>
    </row>
    <row r="4" spans="1:3" ht="10.5" customHeight="1" thickBot="1">
      <c r="A4" s="293" t="s">
        <v>7</v>
      </c>
      <c r="B4" s="293"/>
      <c r="C4" s="6" t="s">
        <v>0</v>
      </c>
    </row>
    <row r="5" spans="1:8" ht="12.75">
      <c r="A5" s="286" t="s">
        <v>13</v>
      </c>
      <c r="B5" s="290" t="s">
        <v>6</v>
      </c>
      <c r="C5" s="291"/>
      <c r="D5" s="291"/>
      <c r="E5" s="291"/>
      <c r="F5" s="288" t="s">
        <v>174</v>
      </c>
      <c r="G5" s="72" t="s">
        <v>102</v>
      </c>
      <c r="H5" s="47"/>
    </row>
    <row r="6" spans="1:8" ht="18" customHeight="1" thickBot="1">
      <c r="A6" s="287"/>
      <c r="B6" s="17" t="s">
        <v>12</v>
      </c>
      <c r="C6" s="17" t="s">
        <v>11</v>
      </c>
      <c r="D6" s="17" t="s">
        <v>10</v>
      </c>
      <c r="E6" s="18" t="s">
        <v>9</v>
      </c>
      <c r="F6" s="289"/>
      <c r="G6" s="73" t="s">
        <v>261</v>
      </c>
      <c r="H6" s="82" t="s">
        <v>169</v>
      </c>
    </row>
    <row r="7" spans="1:8" ht="12.75">
      <c r="A7" s="16" t="s">
        <v>8</v>
      </c>
      <c r="B7" s="16" t="s">
        <v>1</v>
      </c>
      <c r="C7" s="16" t="s">
        <v>2</v>
      </c>
      <c r="D7" s="16" t="s">
        <v>3</v>
      </c>
      <c r="E7" s="16" t="s">
        <v>5</v>
      </c>
      <c r="F7" s="16" t="s">
        <v>4</v>
      </c>
      <c r="G7" s="62"/>
      <c r="H7" s="47"/>
    </row>
    <row r="8" spans="1:8" ht="12.75">
      <c r="A8" s="4" t="s">
        <v>16</v>
      </c>
      <c r="B8" s="3" t="s">
        <v>15</v>
      </c>
      <c r="C8" s="3" t="s">
        <v>14</v>
      </c>
      <c r="D8" s="3"/>
      <c r="E8" s="3" t="s">
        <v>14</v>
      </c>
      <c r="F8" s="5">
        <f>F9+F30+F29</f>
        <v>4895595</v>
      </c>
      <c r="G8" s="36">
        <f>G9+G30</f>
        <v>4711792.67</v>
      </c>
      <c r="H8" s="81">
        <f aca="true" t="shared" si="0" ref="H8:H13">G8/F8*100</f>
        <v>96.24555687306649</v>
      </c>
    </row>
    <row r="9" spans="1:8" ht="28.5" customHeight="1">
      <c r="A9" s="10" t="s">
        <v>18</v>
      </c>
      <c r="B9" s="3" t="s">
        <v>17</v>
      </c>
      <c r="C9" s="3" t="s">
        <v>14</v>
      </c>
      <c r="D9" s="3"/>
      <c r="E9" s="3" t="s">
        <v>14</v>
      </c>
      <c r="F9" s="5">
        <f>F10+F27+F28</f>
        <v>4565595</v>
      </c>
      <c r="G9" s="5">
        <f>G10+G27+G28</f>
        <v>4448656.43</v>
      </c>
      <c r="H9" s="81">
        <f t="shared" si="0"/>
        <v>97.43870032273996</v>
      </c>
    </row>
    <row r="10" spans="1:8" ht="29.25" customHeight="1" thickBot="1">
      <c r="A10" s="24" t="s">
        <v>20</v>
      </c>
      <c r="B10" s="25" t="s">
        <v>17</v>
      </c>
      <c r="C10" s="25" t="s">
        <v>19</v>
      </c>
      <c r="D10" s="25"/>
      <c r="E10" s="25" t="s">
        <v>14</v>
      </c>
      <c r="F10" s="26">
        <f>F11+F24</f>
        <v>4339664</v>
      </c>
      <c r="G10" s="26">
        <f>G11+G24</f>
        <v>4222725.43</v>
      </c>
      <c r="H10" s="81">
        <f t="shared" si="0"/>
        <v>97.30535428549307</v>
      </c>
    </row>
    <row r="11" spans="1:8" ht="13.5" thickBot="1">
      <c r="A11" s="28" t="s">
        <v>22</v>
      </c>
      <c r="B11" s="29" t="s">
        <v>17</v>
      </c>
      <c r="C11" s="29" t="s">
        <v>21</v>
      </c>
      <c r="D11" s="29"/>
      <c r="E11" s="29" t="s">
        <v>14</v>
      </c>
      <c r="F11" s="30">
        <f>SUM(F12:F23)</f>
        <v>3599664</v>
      </c>
      <c r="G11" s="63">
        <f>SUM(G12:G23)</f>
        <v>3484748.51</v>
      </c>
      <c r="H11" s="74">
        <f t="shared" si="0"/>
        <v>96.80760509869809</v>
      </c>
    </row>
    <row r="12" spans="1:8" ht="12.75">
      <c r="A12" s="7" t="s">
        <v>25</v>
      </c>
      <c r="B12" s="2" t="s">
        <v>17</v>
      </c>
      <c r="C12" s="2" t="s">
        <v>21</v>
      </c>
      <c r="D12" s="2" t="s">
        <v>23</v>
      </c>
      <c r="E12" s="2" t="s">
        <v>24</v>
      </c>
      <c r="F12" s="8">
        <v>2130000</v>
      </c>
      <c r="G12" s="64">
        <v>2120945.58</v>
      </c>
      <c r="H12" s="75">
        <f t="shared" si="0"/>
        <v>99.57490985915494</v>
      </c>
    </row>
    <row r="13" spans="1:8" ht="12.75">
      <c r="A13" s="7" t="s">
        <v>202</v>
      </c>
      <c r="B13" s="2" t="s">
        <v>17</v>
      </c>
      <c r="C13" s="2" t="s">
        <v>21</v>
      </c>
      <c r="D13" s="2" t="s">
        <v>23</v>
      </c>
      <c r="E13" s="2" t="s">
        <v>203</v>
      </c>
      <c r="F13" s="8">
        <v>7000</v>
      </c>
      <c r="G13" s="64">
        <v>6300</v>
      </c>
      <c r="H13" s="75">
        <f t="shared" si="0"/>
        <v>90</v>
      </c>
    </row>
    <row r="14" spans="1:8" ht="12.75">
      <c r="A14" s="7" t="s">
        <v>27</v>
      </c>
      <c r="B14" s="2" t="s">
        <v>17</v>
      </c>
      <c r="C14" s="2" t="s">
        <v>21</v>
      </c>
      <c r="D14" s="2" t="s">
        <v>23</v>
      </c>
      <c r="E14" s="2" t="s">
        <v>26</v>
      </c>
      <c r="F14" s="8">
        <v>643000</v>
      </c>
      <c r="G14" s="65">
        <v>636653.01</v>
      </c>
      <c r="H14" s="76">
        <f aca="true" t="shared" si="1" ref="H14:H30">G14/F14*100</f>
        <v>99.01290979782272</v>
      </c>
    </row>
    <row r="15" spans="1:8" ht="12.75">
      <c r="A15" s="7" t="s">
        <v>29</v>
      </c>
      <c r="B15" s="2" t="s">
        <v>17</v>
      </c>
      <c r="C15" s="2" t="s">
        <v>21</v>
      </c>
      <c r="D15" s="2" t="s">
        <v>23</v>
      </c>
      <c r="E15" s="2" t="s">
        <v>28</v>
      </c>
      <c r="F15" s="8">
        <v>65000</v>
      </c>
      <c r="G15" s="65">
        <v>56882.34</v>
      </c>
      <c r="H15" s="76">
        <f t="shared" si="1"/>
        <v>87.5112923076923</v>
      </c>
    </row>
    <row r="16" spans="1:8" ht="12.75">
      <c r="A16" s="7" t="s">
        <v>31</v>
      </c>
      <c r="B16" s="2" t="s">
        <v>17</v>
      </c>
      <c r="C16" s="2" t="s">
        <v>21</v>
      </c>
      <c r="D16" s="2" t="s">
        <v>23</v>
      </c>
      <c r="E16" s="2" t="s">
        <v>30</v>
      </c>
      <c r="F16" s="8">
        <v>36000</v>
      </c>
      <c r="G16" s="65">
        <v>30560</v>
      </c>
      <c r="H16" s="76">
        <f t="shared" si="1"/>
        <v>84.88888888888889</v>
      </c>
    </row>
    <row r="17" spans="1:8" ht="12.75">
      <c r="A17" s="7" t="s">
        <v>33</v>
      </c>
      <c r="B17" s="2" t="s">
        <v>17</v>
      </c>
      <c r="C17" s="2" t="s">
        <v>21</v>
      </c>
      <c r="D17" s="2" t="s">
        <v>23</v>
      </c>
      <c r="E17" s="2" t="s">
        <v>32</v>
      </c>
      <c r="F17" s="8">
        <v>135000</v>
      </c>
      <c r="G17" s="65">
        <v>90173.52</v>
      </c>
      <c r="H17" s="76">
        <f t="shared" si="1"/>
        <v>66.7952</v>
      </c>
    </row>
    <row r="18" spans="1:8" ht="12.75">
      <c r="A18" s="7" t="s">
        <v>35</v>
      </c>
      <c r="B18" s="2" t="s">
        <v>17</v>
      </c>
      <c r="C18" s="2" t="s">
        <v>21</v>
      </c>
      <c r="D18" s="2" t="s">
        <v>23</v>
      </c>
      <c r="E18" s="2" t="s">
        <v>34</v>
      </c>
      <c r="F18" s="8">
        <v>25000</v>
      </c>
      <c r="G18" s="65">
        <v>20930</v>
      </c>
      <c r="H18" s="76">
        <f t="shared" si="1"/>
        <v>83.72</v>
      </c>
    </row>
    <row r="19" spans="1:8" ht="12.75">
      <c r="A19" s="7" t="s">
        <v>37</v>
      </c>
      <c r="B19" s="2" t="s">
        <v>17</v>
      </c>
      <c r="C19" s="2" t="s">
        <v>21</v>
      </c>
      <c r="D19" s="2" t="s">
        <v>23</v>
      </c>
      <c r="E19" s="2" t="s">
        <v>36</v>
      </c>
      <c r="F19" s="8">
        <v>274000</v>
      </c>
      <c r="G19" s="65">
        <v>247835.8</v>
      </c>
      <c r="H19" s="76">
        <f t="shared" si="1"/>
        <v>90.45102189781021</v>
      </c>
    </row>
    <row r="20" spans="1:8" ht="1.5" customHeight="1">
      <c r="A20" s="7" t="s">
        <v>39</v>
      </c>
      <c r="B20" s="2" t="s">
        <v>17</v>
      </c>
      <c r="C20" s="2" t="s">
        <v>21</v>
      </c>
      <c r="D20" s="2" t="s">
        <v>23</v>
      </c>
      <c r="E20" s="2" t="s">
        <v>38</v>
      </c>
      <c r="F20" s="8">
        <v>0</v>
      </c>
      <c r="G20" s="65">
        <v>0</v>
      </c>
      <c r="H20" s="76"/>
    </row>
    <row r="21" spans="1:8" ht="12.75">
      <c r="A21" s="7" t="s">
        <v>41</v>
      </c>
      <c r="B21" s="2" t="s">
        <v>17</v>
      </c>
      <c r="C21" s="2" t="s">
        <v>21</v>
      </c>
      <c r="D21" s="2" t="s">
        <v>23</v>
      </c>
      <c r="E21" s="2" t="s">
        <v>40</v>
      </c>
      <c r="F21" s="8">
        <v>0</v>
      </c>
      <c r="G21" s="65">
        <v>0</v>
      </c>
      <c r="H21" s="76"/>
    </row>
    <row r="22" spans="1:8" ht="12.75">
      <c r="A22" s="7" t="s">
        <v>43</v>
      </c>
      <c r="B22" s="2" t="s">
        <v>17</v>
      </c>
      <c r="C22" s="2" t="s">
        <v>21</v>
      </c>
      <c r="D22" s="2" t="s">
        <v>23</v>
      </c>
      <c r="E22" s="2" t="s">
        <v>42</v>
      </c>
      <c r="F22" s="8">
        <v>65000</v>
      </c>
      <c r="G22" s="65">
        <v>62980</v>
      </c>
      <c r="H22" s="76">
        <f t="shared" si="1"/>
        <v>96.89230769230768</v>
      </c>
    </row>
    <row r="23" spans="1:8" ht="15" customHeight="1" thickBot="1">
      <c r="A23" s="31" t="s">
        <v>45</v>
      </c>
      <c r="B23" s="19" t="s">
        <v>17</v>
      </c>
      <c r="C23" s="19" t="s">
        <v>21</v>
      </c>
      <c r="D23" s="19" t="s">
        <v>23</v>
      </c>
      <c r="E23" s="19" t="s">
        <v>44</v>
      </c>
      <c r="F23" s="20">
        <v>219664</v>
      </c>
      <c r="G23" s="66">
        <v>211488.26</v>
      </c>
      <c r="H23" s="53">
        <f t="shared" si="1"/>
        <v>96.27807014349187</v>
      </c>
    </row>
    <row r="24" spans="1:8" ht="32.25" thickBot="1">
      <c r="A24" s="28" t="s">
        <v>47</v>
      </c>
      <c r="B24" s="29" t="s">
        <v>17</v>
      </c>
      <c r="C24" s="29" t="s">
        <v>46</v>
      </c>
      <c r="D24" s="29"/>
      <c r="E24" s="29" t="s">
        <v>14</v>
      </c>
      <c r="F24" s="30">
        <f>F25+F26</f>
        <v>740000</v>
      </c>
      <c r="G24" s="63">
        <f>G25+G26</f>
        <v>737976.92</v>
      </c>
      <c r="H24" s="80">
        <f t="shared" si="1"/>
        <v>99.72661081081081</v>
      </c>
    </row>
    <row r="25" spans="1:8" ht="12.75">
      <c r="A25" s="7" t="s">
        <v>25</v>
      </c>
      <c r="B25" s="2" t="s">
        <v>17</v>
      </c>
      <c r="C25" s="2" t="s">
        <v>46</v>
      </c>
      <c r="D25" s="2" t="s">
        <v>23</v>
      </c>
      <c r="E25" s="2" t="s">
        <v>24</v>
      </c>
      <c r="F25" s="8">
        <v>569500</v>
      </c>
      <c r="G25" s="64">
        <v>567476.92</v>
      </c>
      <c r="H25" s="75">
        <f t="shared" si="1"/>
        <v>99.64476207199299</v>
      </c>
    </row>
    <row r="26" spans="1:8" ht="13.5" thickBot="1">
      <c r="A26" s="31" t="s">
        <v>27</v>
      </c>
      <c r="B26" s="19" t="s">
        <v>17</v>
      </c>
      <c r="C26" s="19" t="s">
        <v>46</v>
      </c>
      <c r="D26" s="19" t="s">
        <v>23</v>
      </c>
      <c r="E26" s="19" t="s">
        <v>26</v>
      </c>
      <c r="F26" s="20">
        <v>170500</v>
      </c>
      <c r="G26" s="66">
        <v>170500</v>
      </c>
      <c r="H26" s="53">
        <f t="shared" si="1"/>
        <v>100</v>
      </c>
    </row>
    <row r="27" spans="1:8" ht="44.25" customHeight="1" thickBot="1">
      <c r="A27" s="272" t="s">
        <v>237</v>
      </c>
      <c r="B27" s="265" t="s">
        <v>17</v>
      </c>
      <c r="C27" s="266" t="s">
        <v>228</v>
      </c>
      <c r="D27" s="266" t="s">
        <v>100</v>
      </c>
      <c r="E27" s="266" t="s">
        <v>101</v>
      </c>
      <c r="F27" s="267">
        <v>224931</v>
      </c>
      <c r="G27" s="268">
        <v>224931</v>
      </c>
      <c r="H27" s="273">
        <f t="shared" si="1"/>
        <v>100</v>
      </c>
    </row>
    <row r="28" spans="1:8" ht="22.5" customHeight="1" thickBot="1">
      <c r="A28" s="270" t="s">
        <v>262</v>
      </c>
      <c r="B28" s="34" t="s">
        <v>17</v>
      </c>
      <c r="C28" s="27" t="s">
        <v>228</v>
      </c>
      <c r="D28" s="27" t="s">
        <v>23</v>
      </c>
      <c r="E28" s="27" t="s">
        <v>44</v>
      </c>
      <c r="F28" s="271">
        <v>1000</v>
      </c>
      <c r="G28" s="277">
        <v>1000</v>
      </c>
      <c r="H28" s="80">
        <f t="shared" si="1"/>
        <v>100</v>
      </c>
    </row>
    <row r="29" spans="1:8" ht="17.25" customHeight="1" thickBot="1">
      <c r="A29" s="274" t="s">
        <v>175</v>
      </c>
      <c r="B29" s="275" t="s">
        <v>176</v>
      </c>
      <c r="C29" s="275" t="s">
        <v>177</v>
      </c>
      <c r="D29" s="275"/>
      <c r="E29" s="275" t="s">
        <v>40</v>
      </c>
      <c r="F29" s="276">
        <v>50000</v>
      </c>
      <c r="G29" s="269">
        <v>0</v>
      </c>
      <c r="H29" s="87">
        <f>G29/F29*100</f>
        <v>0</v>
      </c>
    </row>
    <row r="30" spans="1:8" ht="13.5" thickBot="1">
      <c r="A30" s="37" t="s">
        <v>48</v>
      </c>
      <c r="B30" s="32" t="s">
        <v>157</v>
      </c>
      <c r="C30" s="32" t="s">
        <v>14</v>
      </c>
      <c r="D30" s="32"/>
      <c r="E30" s="32" t="s">
        <v>14</v>
      </c>
      <c r="F30" s="35">
        <f>F33</f>
        <v>280000</v>
      </c>
      <c r="G30" s="269">
        <f>G33</f>
        <v>263136.24</v>
      </c>
      <c r="H30" s="87">
        <f t="shared" si="1"/>
        <v>93.97722857142857</v>
      </c>
    </row>
    <row r="31" spans="1:8" ht="21">
      <c r="A31" s="4" t="s">
        <v>238</v>
      </c>
      <c r="B31" s="3" t="s">
        <v>157</v>
      </c>
      <c r="C31" s="3" t="s">
        <v>49</v>
      </c>
      <c r="D31" s="3"/>
      <c r="E31" s="3" t="s">
        <v>14</v>
      </c>
      <c r="F31" s="5">
        <f>F33</f>
        <v>280000</v>
      </c>
      <c r="G31" s="35">
        <f>G33</f>
        <v>263136.24</v>
      </c>
      <c r="H31" s="75"/>
    </row>
    <row r="32" spans="1:8" ht="21">
      <c r="A32" s="4" t="s">
        <v>51</v>
      </c>
      <c r="B32" s="3" t="s">
        <v>157</v>
      </c>
      <c r="C32" s="3" t="s">
        <v>50</v>
      </c>
      <c r="D32" s="3"/>
      <c r="E32" s="3" t="s">
        <v>14</v>
      </c>
      <c r="F32" s="5">
        <f>F33</f>
        <v>280000</v>
      </c>
      <c r="G32" s="36">
        <f>G33</f>
        <v>263136.24</v>
      </c>
      <c r="H32" s="76"/>
    </row>
    <row r="33" spans="1:8" ht="12.75">
      <c r="A33" s="7" t="s">
        <v>41</v>
      </c>
      <c r="B33" s="2" t="s">
        <v>157</v>
      </c>
      <c r="C33" s="2" t="s">
        <v>50</v>
      </c>
      <c r="D33" s="2" t="s">
        <v>23</v>
      </c>
      <c r="E33" s="2" t="s">
        <v>40</v>
      </c>
      <c r="F33" s="8">
        <v>280000</v>
      </c>
      <c r="G33" s="65">
        <v>263136.24</v>
      </c>
      <c r="H33" s="76"/>
    </row>
    <row r="34" spans="1:8" ht="12.75">
      <c r="A34" s="4" t="s">
        <v>53</v>
      </c>
      <c r="B34" s="3" t="s">
        <v>52</v>
      </c>
      <c r="C34" s="3" t="s">
        <v>14</v>
      </c>
      <c r="D34" s="3"/>
      <c r="E34" s="3" t="s">
        <v>14</v>
      </c>
      <c r="F34" s="5">
        <f>F35</f>
        <v>199994</v>
      </c>
      <c r="G34" s="36">
        <f>G35</f>
        <v>199994</v>
      </c>
      <c r="H34" s="76">
        <f aca="true" t="shared" si="2" ref="H34:H40">G34/F34*100</f>
        <v>100</v>
      </c>
    </row>
    <row r="35" spans="1:8" ht="25.5" customHeight="1">
      <c r="A35" s="4" t="s">
        <v>239</v>
      </c>
      <c r="B35" s="3" t="s">
        <v>54</v>
      </c>
      <c r="C35" s="3" t="s">
        <v>55</v>
      </c>
      <c r="D35" s="3"/>
      <c r="E35" s="3" t="s">
        <v>14</v>
      </c>
      <c r="F35" s="5">
        <f>SUM(F36:F39)</f>
        <v>199994</v>
      </c>
      <c r="G35" s="36">
        <f>SUM(G36:G39)</f>
        <v>199994</v>
      </c>
      <c r="H35" s="76">
        <f t="shared" si="2"/>
        <v>100</v>
      </c>
    </row>
    <row r="36" spans="1:8" ht="12.75">
      <c r="A36" s="7" t="s">
        <v>25</v>
      </c>
      <c r="B36" s="2" t="s">
        <v>54</v>
      </c>
      <c r="C36" s="2" t="s">
        <v>55</v>
      </c>
      <c r="D36" s="2" t="s">
        <v>23</v>
      </c>
      <c r="E36" s="2" t="s">
        <v>24</v>
      </c>
      <c r="F36" s="8">
        <v>148000</v>
      </c>
      <c r="G36" s="65">
        <v>148000</v>
      </c>
      <c r="H36" s="76">
        <f t="shared" si="2"/>
        <v>100</v>
      </c>
    </row>
    <row r="37" spans="1:8" ht="12.75">
      <c r="A37" s="7" t="s">
        <v>27</v>
      </c>
      <c r="B37" s="2" t="s">
        <v>54</v>
      </c>
      <c r="C37" s="2" t="s">
        <v>55</v>
      </c>
      <c r="D37" s="2" t="s">
        <v>23</v>
      </c>
      <c r="E37" s="2" t="s">
        <v>26</v>
      </c>
      <c r="F37" s="8">
        <v>45000</v>
      </c>
      <c r="G37" s="65">
        <v>45000</v>
      </c>
      <c r="H37" s="76">
        <f t="shared" si="2"/>
        <v>100</v>
      </c>
    </row>
    <row r="38" spans="1:8" ht="12.75">
      <c r="A38" s="7" t="s">
        <v>31</v>
      </c>
      <c r="B38" s="2" t="s">
        <v>54</v>
      </c>
      <c r="C38" s="2" t="s">
        <v>55</v>
      </c>
      <c r="D38" s="2" t="s">
        <v>23</v>
      </c>
      <c r="E38" s="2" t="s">
        <v>30</v>
      </c>
      <c r="F38" s="8">
        <v>3000</v>
      </c>
      <c r="G38" s="65">
        <v>3000</v>
      </c>
      <c r="H38" s="76">
        <f t="shared" si="2"/>
        <v>100</v>
      </c>
    </row>
    <row r="39" spans="1:8" ht="12.75" customHeight="1">
      <c r="A39" s="7" t="s">
        <v>45</v>
      </c>
      <c r="B39" s="2" t="s">
        <v>54</v>
      </c>
      <c r="C39" s="2" t="s">
        <v>55</v>
      </c>
      <c r="D39" s="2" t="s">
        <v>23</v>
      </c>
      <c r="E39" s="2" t="s">
        <v>44</v>
      </c>
      <c r="F39" s="8">
        <v>3994</v>
      </c>
      <c r="G39" s="65">
        <v>3994</v>
      </c>
      <c r="H39" s="76">
        <f t="shared" si="2"/>
        <v>100</v>
      </c>
    </row>
    <row r="40" spans="1:8" ht="22.5" customHeight="1">
      <c r="A40" s="4" t="s">
        <v>57</v>
      </c>
      <c r="B40" s="3" t="s">
        <v>56</v>
      </c>
      <c r="C40" s="3" t="s">
        <v>14</v>
      </c>
      <c r="D40" s="3"/>
      <c r="E40" s="3" t="s">
        <v>14</v>
      </c>
      <c r="F40" s="5">
        <f>F41</f>
        <v>359405</v>
      </c>
      <c r="G40" s="36">
        <f>G41</f>
        <v>357862.9</v>
      </c>
      <c r="H40" s="76">
        <f t="shared" si="2"/>
        <v>99.57092973108333</v>
      </c>
    </row>
    <row r="41" spans="1:8" ht="21" customHeight="1">
      <c r="A41" s="4" t="s">
        <v>60</v>
      </c>
      <c r="B41" s="3" t="s">
        <v>58</v>
      </c>
      <c r="C41" s="3" t="s">
        <v>59</v>
      </c>
      <c r="D41" s="3"/>
      <c r="E41" s="3" t="s">
        <v>14</v>
      </c>
      <c r="F41" s="5">
        <f>SUM(F42:F45)</f>
        <v>359405</v>
      </c>
      <c r="G41" s="5">
        <f>SUM(G42:G45)</f>
        <v>357862.9</v>
      </c>
      <c r="H41" s="76"/>
    </row>
    <row r="42" spans="1:8" ht="11.25" customHeight="1">
      <c r="A42" s="56" t="s">
        <v>263</v>
      </c>
      <c r="B42" s="57" t="s">
        <v>58</v>
      </c>
      <c r="C42" s="57" t="s">
        <v>59</v>
      </c>
      <c r="D42" s="57" t="s">
        <v>23</v>
      </c>
      <c r="E42" s="57" t="s">
        <v>34</v>
      </c>
      <c r="F42" s="58">
        <v>41405</v>
      </c>
      <c r="G42" s="65">
        <v>40358.9</v>
      </c>
      <c r="H42" s="76">
        <f>G42/F42*100</f>
        <v>97.47349353942761</v>
      </c>
    </row>
    <row r="43" spans="1:8" ht="11.25" customHeight="1">
      <c r="A43" s="56" t="s">
        <v>37</v>
      </c>
      <c r="B43" s="57" t="s">
        <v>58</v>
      </c>
      <c r="C43" s="57" t="s">
        <v>59</v>
      </c>
      <c r="D43" s="57" t="s">
        <v>23</v>
      </c>
      <c r="E43" s="57" t="s">
        <v>36</v>
      </c>
      <c r="F43" s="58">
        <v>143000</v>
      </c>
      <c r="G43" s="65">
        <v>142504</v>
      </c>
      <c r="H43" s="76"/>
    </row>
    <row r="44" spans="1:8" ht="12" customHeight="1">
      <c r="A44" s="56" t="s">
        <v>45</v>
      </c>
      <c r="B44" s="57" t="s">
        <v>58</v>
      </c>
      <c r="C44" s="57" t="s">
        <v>59</v>
      </c>
      <c r="D44" s="57" t="s">
        <v>23</v>
      </c>
      <c r="E44" s="57" t="s">
        <v>44</v>
      </c>
      <c r="F44" s="58">
        <v>60000</v>
      </c>
      <c r="G44" s="65">
        <v>60000</v>
      </c>
      <c r="H44" s="76">
        <f>G44/F44*100</f>
        <v>100</v>
      </c>
    </row>
    <row r="45" spans="1:8" ht="12" customHeight="1">
      <c r="A45" s="7" t="s">
        <v>45</v>
      </c>
      <c r="B45" s="2" t="s">
        <v>58</v>
      </c>
      <c r="C45" s="2" t="s">
        <v>206</v>
      </c>
      <c r="D45" s="2" t="s">
        <v>23</v>
      </c>
      <c r="E45" s="2" t="s">
        <v>42</v>
      </c>
      <c r="F45" s="8">
        <v>115000</v>
      </c>
      <c r="G45" s="65">
        <v>115000</v>
      </c>
      <c r="H45" s="76">
        <f>G45/F45*100</f>
        <v>100</v>
      </c>
    </row>
    <row r="46" spans="1:8" ht="12.75">
      <c r="A46" s="4" t="s">
        <v>62</v>
      </c>
      <c r="B46" s="3" t="s">
        <v>61</v>
      </c>
      <c r="C46" s="3" t="s">
        <v>14</v>
      </c>
      <c r="D46" s="3"/>
      <c r="E46" s="3" t="s">
        <v>14</v>
      </c>
      <c r="F46" s="5">
        <f>SUM(F47:F55)</f>
        <v>5694540</v>
      </c>
      <c r="G46" s="5">
        <f>SUM(G47:G55)</f>
        <v>5606856.34</v>
      </c>
      <c r="H46" s="76">
        <f>G46/F46*100</f>
        <v>98.46021522370552</v>
      </c>
    </row>
    <row r="47" spans="1:8" ht="12.75">
      <c r="A47" s="164" t="s">
        <v>264</v>
      </c>
      <c r="B47" s="57" t="s">
        <v>205</v>
      </c>
      <c r="C47" s="57" t="s">
        <v>265</v>
      </c>
      <c r="D47" s="57" t="s">
        <v>23</v>
      </c>
      <c r="E47" s="57" t="s">
        <v>34</v>
      </c>
      <c r="F47" s="58">
        <v>483350</v>
      </c>
      <c r="G47" s="67">
        <v>483350</v>
      </c>
      <c r="H47" s="76">
        <f>G47/F47*100</f>
        <v>100</v>
      </c>
    </row>
    <row r="48" spans="1:8" ht="12.75">
      <c r="A48" s="164" t="s">
        <v>217</v>
      </c>
      <c r="B48" s="165" t="s">
        <v>205</v>
      </c>
      <c r="C48" s="165" t="s">
        <v>229</v>
      </c>
      <c r="D48" s="165" t="s">
        <v>23</v>
      </c>
      <c r="E48" s="165" t="s">
        <v>34</v>
      </c>
      <c r="F48" s="166">
        <v>120000</v>
      </c>
      <c r="G48" s="167">
        <v>120000</v>
      </c>
      <c r="H48" s="76">
        <f>G48/F48*100</f>
        <v>100</v>
      </c>
    </row>
    <row r="49" spans="1:8" ht="12.75">
      <c r="A49" s="164" t="s">
        <v>217</v>
      </c>
      <c r="B49" s="165" t="s">
        <v>205</v>
      </c>
      <c r="C49" s="165" t="s">
        <v>206</v>
      </c>
      <c r="D49" s="165" t="s">
        <v>23</v>
      </c>
      <c r="E49" s="165" t="s">
        <v>34</v>
      </c>
      <c r="F49" s="166">
        <v>309067</v>
      </c>
      <c r="G49" s="167">
        <v>309066.56</v>
      </c>
      <c r="H49" s="76">
        <f aca="true" t="shared" si="3" ref="H49:H58">G49/F49*100</f>
        <v>99.99985763604656</v>
      </c>
    </row>
    <row r="50" spans="1:8" ht="12.75">
      <c r="A50" s="164" t="s">
        <v>218</v>
      </c>
      <c r="B50" s="165" t="s">
        <v>205</v>
      </c>
      <c r="C50" s="165" t="s">
        <v>206</v>
      </c>
      <c r="D50" s="165" t="s">
        <v>23</v>
      </c>
      <c r="E50" s="165" t="s">
        <v>34</v>
      </c>
      <c r="F50" s="166">
        <v>107033</v>
      </c>
      <c r="G50" s="167">
        <v>107032.78</v>
      </c>
      <c r="H50" s="76">
        <f t="shared" si="3"/>
        <v>99.99979445591546</v>
      </c>
    </row>
    <row r="51" spans="1:8" ht="12.75">
      <c r="A51" s="164" t="s">
        <v>217</v>
      </c>
      <c r="B51" s="165" t="s">
        <v>205</v>
      </c>
      <c r="C51" s="165" t="s">
        <v>219</v>
      </c>
      <c r="D51" s="165" t="s">
        <v>23</v>
      </c>
      <c r="E51" s="165" t="s">
        <v>34</v>
      </c>
      <c r="F51" s="166">
        <v>2429841</v>
      </c>
      <c r="G51" s="167">
        <v>2429841</v>
      </c>
      <c r="H51" s="76">
        <f t="shared" si="3"/>
        <v>100</v>
      </c>
    </row>
    <row r="52" spans="1:8" ht="12.75">
      <c r="A52" s="164" t="s">
        <v>218</v>
      </c>
      <c r="B52" s="165" t="s">
        <v>205</v>
      </c>
      <c r="C52" s="165" t="s">
        <v>220</v>
      </c>
      <c r="D52" s="165" t="s">
        <v>23</v>
      </c>
      <c r="E52" s="165" t="s">
        <v>34</v>
      </c>
      <c r="F52" s="166">
        <v>1502349</v>
      </c>
      <c r="G52" s="167">
        <v>1502349</v>
      </c>
      <c r="H52" s="76">
        <f t="shared" si="3"/>
        <v>100</v>
      </c>
    </row>
    <row r="53" spans="1:8" ht="12.75">
      <c r="A53" s="164" t="s">
        <v>204</v>
      </c>
      <c r="B53" s="165" t="s">
        <v>205</v>
      </c>
      <c r="C53" s="165" t="s">
        <v>83</v>
      </c>
      <c r="D53" s="165" t="s">
        <v>23</v>
      </c>
      <c r="E53" s="165" t="s">
        <v>34</v>
      </c>
      <c r="F53" s="166">
        <v>404944</v>
      </c>
      <c r="G53" s="167">
        <v>356803</v>
      </c>
      <c r="H53" s="76">
        <f t="shared" si="3"/>
        <v>88.11168951756292</v>
      </c>
    </row>
    <row r="54" spans="1:8" ht="12.75">
      <c r="A54" s="164" t="s">
        <v>204</v>
      </c>
      <c r="B54" s="165" t="s">
        <v>205</v>
      </c>
      <c r="C54" s="165" t="s">
        <v>83</v>
      </c>
      <c r="D54" s="165" t="s">
        <v>23</v>
      </c>
      <c r="E54" s="165" t="s">
        <v>36</v>
      </c>
      <c r="F54" s="166">
        <v>153956</v>
      </c>
      <c r="G54" s="167">
        <v>153956</v>
      </c>
      <c r="H54" s="76">
        <f t="shared" si="3"/>
        <v>100</v>
      </c>
    </row>
    <row r="55" spans="1:8" ht="21">
      <c r="A55" s="4" t="s">
        <v>64</v>
      </c>
      <c r="B55" s="3" t="s">
        <v>63</v>
      </c>
      <c r="C55" s="3" t="s">
        <v>14</v>
      </c>
      <c r="D55" s="3"/>
      <c r="E55" s="3" t="s">
        <v>14</v>
      </c>
      <c r="F55" s="5">
        <f>SUM(F56:F58)</f>
        <v>184000</v>
      </c>
      <c r="G55" s="5">
        <f>SUM(G56:G58)</f>
        <v>144458</v>
      </c>
      <c r="H55" s="76">
        <f t="shared" si="3"/>
        <v>78.50978260869566</v>
      </c>
    </row>
    <row r="56" spans="1:8" ht="12.75">
      <c r="A56" s="164" t="s">
        <v>207</v>
      </c>
      <c r="B56" s="165" t="s">
        <v>63</v>
      </c>
      <c r="C56" s="165" t="s">
        <v>208</v>
      </c>
      <c r="D56" s="165"/>
      <c r="E56" s="165"/>
      <c r="F56" s="166">
        <v>50000</v>
      </c>
      <c r="G56" s="167">
        <v>50000</v>
      </c>
      <c r="H56" s="76">
        <f t="shared" si="3"/>
        <v>100</v>
      </c>
    </row>
    <row r="57" spans="1:8" ht="12.75">
      <c r="A57" s="164" t="s">
        <v>207</v>
      </c>
      <c r="B57" s="165" t="s">
        <v>63</v>
      </c>
      <c r="C57" s="165" t="s">
        <v>65</v>
      </c>
      <c r="D57" s="165"/>
      <c r="E57" s="165"/>
      <c r="F57" s="166">
        <v>109000</v>
      </c>
      <c r="G57" s="168">
        <v>94458</v>
      </c>
      <c r="H57" s="76">
        <f t="shared" si="3"/>
        <v>86.65871559633027</v>
      </c>
    </row>
    <row r="58" spans="1:8" ht="13.5" thickBot="1">
      <c r="A58" s="31" t="s">
        <v>37</v>
      </c>
      <c r="B58" s="19" t="s">
        <v>63</v>
      </c>
      <c r="C58" s="19" t="s">
        <v>206</v>
      </c>
      <c r="D58" s="19" t="s">
        <v>23</v>
      </c>
      <c r="E58" s="19" t="s">
        <v>75</v>
      </c>
      <c r="F58" s="20">
        <v>25000</v>
      </c>
      <c r="G58" s="162">
        <v>0</v>
      </c>
      <c r="H58" s="76">
        <f t="shared" si="3"/>
        <v>0</v>
      </c>
    </row>
    <row r="59" spans="1:8" ht="21.75" thickBot="1">
      <c r="A59" s="28" t="s">
        <v>67</v>
      </c>
      <c r="B59" s="29" t="s">
        <v>66</v>
      </c>
      <c r="C59" s="29" t="s">
        <v>14</v>
      </c>
      <c r="D59" s="29"/>
      <c r="E59" s="29" t="s">
        <v>14</v>
      </c>
      <c r="F59" s="30">
        <f>F60+F75</f>
        <v>16572605</v>
      </c>
      <c r="G59" s="63">
        <f>G60+G75</f>
        <v>14439012.61</v>
      </c>
      <c r="H59" s="74">
        <f>G59/F59*100</f>
        <v>87.12578746672595</v>
      </c>
    </row>
    <row r="60" spans="1:8" ht="12.75">
      <c r="A60" s="37" t="s">
        <v>69</v>
      </c>
      <c r="B60" s="32" t="s">
        <v>68</v>
      </c>
      <c r="C60" s="32" t="s">
        <v>14</v>
      </c>
      <c r="D60" s="32"/>
      <c r="E60" s="32" t="s">
        <v>14</v>
      </c>
      <c r="F60" s="33">
        <f>SUM(F64:F74)</f>
        <v>13897149</v>
      </c>
      <c r="G60" s="33">
        <f>SUM(G64:G74)</f>
        <v>11841215.93</v>
      </c>
      <c r="H60" s="169">
        <f>G60/F60*100</f>
        <v>85.20608025430252</v>
      </c>
    </row>
    <row r="61" spans="1:8" ht="12.75">
      <c r="A61" s="4" t="s">
        <v>71</v>
      </c>
      <c r="B61" s="3" t="s">
        <v>68</v>
      </c>
      <c r="C61" s="3" t="s">
        <v>70</v>
      </c>
      <c r="D61" s="3"/>
      <c r="E61" s="3" t="s">
        <v>14</v>
      </c>
      <c r="F61" s="5">
        <f>63:63</f>
        <v>1335424</v>
      </c>
      <c r="G61" s="36">
        <f>SUM(G64:G67)</f>
        <v>1300347.9300000002</v>
      </c>
      <c r="H61" s="77"/>
    </row>
    <row r="62" spans="1:8" ht="1.5" customHeight="1">
      <c r="A62" s="7" t="s">
        <v>74</v>
      </c>
      <c r="B62" s="2" t="s">
        <v>68</v>
      </c>
      <c r="C62" s="2" t="s">
        <v>72</v>
      </c>
      <c r="D62" s="2" t="s">
        <v>73</v>
      </c>
      <c r="E62" s="2" t="s">
        <v>75</v>
      </c>
      <c r="F62" s="8">
        <v>0</v>
      </c>
      <c r="G62" s="65"/>
      <c r="H62" s="77"/>
    </row>
    <row r="63" spans="1:8" ht="21">
      <c r="A63" s="4" t="s">
        <v>77</v>
      </c>
      <c r="B63" s="3" t="s">
        <v>68</v>
      </c>
      <c r="C63" s="3" t="s">
        <v>76</v>
      </c>
      <c r="D63" s="3"/>
      <c r="E63" s="3" t="s">
        <v>14</v>
      </c>
      <c r="F63" s="5">
        <f>SUM(F64:F67)</f>
        <v>1335424</v>
      </c>
      <c r="G63" s="5">
        <f>SUM(G64:G67)</f>
        <v>1300347.9300000002</v>
      </c>
      <c r="H63" s="77"/>
    </row>
    <row r="64" spans="1:8" ht="12.75">
      <c r="A64" s="56" t="s">
        <v>35</v>
      </c>
      <c r="B64" s="57" t="s">
        <v>68</v>
      </c>
      <c r="C64" s="57" t="s">
        <v>76</v>
      </c>
      <c r="D64" s="57" t="s">
        <v>23</v>
      </c>
      <c r="E64" s="57" t="s">
        <v>34</v>
      </c>
      <c r="F64" s="58">
        <v>536102.65</v>
      </c>
      <c r="G64" s="67">
        <v>524102.65</v>
      </c>
      <c r="H64" s="76">
        <f>G64/F64*100</f>
        <v>97.76162270415935</v>
      </c>
    </row>
    <row r="65" spans="1:8" ht="12.75">
      <c r="A65" s="56" t="s">
        <v>221</v>
      </c>
      <c r="B65" s="57" t="s">
        <v>68</v>
      </c>
      <c r="C65" s="57" t="s">
        <v>76</v>
      </c>
      <c r="D65" s="57" t="s">
        <v>23</v>
      </c>
      <c r="E65" s="57" t="s">
        <v>36</v>
      </c>
      <c r="F65" s="58">
        <v>623897.35</v>
      </c>
      <c r="G65" s="67">
        <v>600821.76</v>
      </c>
      <c r="H65" s="76">
        <f aca="true" t="shared" si="4" ref="H65:H74">G65/F65*100</f>
        <v>96.30138034726386</v>
      </c>
    </row>
    <row r="66" spans="1:8" ht="12.75">
      <c r="A66" s="56" t="s">
        <v>222</v>
      </c>
      <c r="B66" s="57" t="s">
        <v>68</v>
      </c>
      <c r="C66" s="57" t="s">
        <v>76</v>
      </c>
      <c r="D66" s="57" t="s">
        <v>23</v>
      </c>
      <c r="E66" s="57" t="s">
        <v>42</v>
      </c>
      <c r="F66" s="58">
        <v>105510</v>
      </c>
      <c r="G66" s="67">
        <v>105510</v>
      </c>
      <c r="H66" s="76">
        <f t="shared" si="4"/>
        <v>100</v>
      </c>
    </row>
    <row r="67" spans="1:8" ht="12.75">
      <c r="A67" s="56" t="s">
        <v>223</v>
      </c>
      <c r="B67" s="57" t="s">
        <v>68</v>
      </c>
      <c r="C67" s="57" t="s">
        <v>76</v>
      </c>
      <c r="D67" s="57" t="s">
        <v>23</v>
      </c>
      <c r="E67" s="57" t="s">
        <v>44</v>
      </c>
      <c r="F67" s="58">
        <v>69914</v>
      </c>
      <c r="G67" s="67">
        <v>69913.52</v>
      </c>
      <c r="H67" s="76">
        <f t="shared" si="4"/>
        <v>99.99931344222904</v>
      </c>
    </row>
    <row r="68" spans="1:8" ht="12.75">
      <c r="A68" s="56" t="s">
        <v>267</v>
      </c>
      <c r="B68" s="57" t="s">
        <v>68</v>
      </c>
      <c r="C68" s="57" t="s">
        <v>230</v>
      </c>
      <c r="D68" s="57" t="s">
        <v>23</v>
      </c>
      <c r="E68" s="57" t="s">
        <v>34</v>
      </c>
      <c r="F68" s="171">
        <v>1110164</v>
      </c>
      <c r="G68" s="67">
        <v>1110164</v>
      </c>
      <c r="H68" s="76">
        <f t="shared" si="4"/>
        <v>100</v>
      </c>
    </row>
    <row r="69" spans="1:8" ht="12.75">
      <c r="A69" s="56" t="s">
        <v>231</v>
      </c>
      <c r="B69" s="57" t="s">
        <v>68</v>
      </c>
      <c r="C69" s="57" t="s">
        <v>226</v>
      </c>
      <c r="D69" s="57" t="s">
        <v>73</v>
      </c>
      <c r="E69" s="57" t="s">
        <v>75</v>
      </c>
      <c r="F69" s="171">
        <v>5694790</v>
      </c>
      <c r="G69" s="67">
        <v>5694790</v>
      </c>
      <c r="H69" s="76">
        <f t="shared" si="4"/>
        <v>100</v>
      </c>
    </row>
    <row r="70" spans="1:8" ht="12.75">
      <c r="A70" s="56" t="s">
        <v>225</v>
      </c>
      <c r="B70" s="57" t="s">
        <v>68</v>
      </c>
      <c r="C70" s="57" t="s">
        <v>226</v>
      </c>
      <c r="D70" s="57" t="s">
        <v>23</v>
      </c>
      <c r="E70" s="57" t="s">
        <v>34</v>
      </c>
      <c r="F70" s="171">
        <v>3020336</v>
      </c>
      <c r="G70" s="67">
        <v>3020336</v>
      </c>
      <c r="H70" s="76">
        <f t="shared" si="4"/>
        <v>100</v>
      </c>
    </row>
    <row r="71" spans="1:8" ht="12.75">
      <c r="A71" s="56" t="s">
        <v>268</v>
      </c>
      <c r="B71" s="57" t="s">
        <v>68</v>
      </c>
      <c r="C71" s="57" t="s">
        <v>226</v>
      </c>
      <c r="D71" s="57" t="s">
        <v>23</v>
      </c>
      <c r="E71" s="57" t="s">
        <v>34</v>
      </c>
      <c r="F71" s="171">
        <v>123515</v>
      </c>
      <c r="G71" s="67">
        <v>123515</v>
      </c>
      <c r="H71" s="76">
        <f t="shared" si="4"/>
        <v>100</v>
      </c>
    </row>
    <row r="72" spans="1:8" ht="12.75">
      <c r="A72" s="170" t="s">
        <v>224</v>
      </c>
      <c r="B72" s="19" t="s">
        <v>68</v>
      </c>
      <c r="C72" s="19" t="s">
        <v>206</v>
      </c>
      <c r="D72" s="19" t="s">
        <v>23</v>
      </c>
      <c r="E72" s="19" t="s">
        <v>34</v>
      </c>
      <c r="F72" s="171">
        <v>717920</v>
      </c>
      <c r="G72" s="67">
        <v>592063</v>
      </c>
      <c r="H72" s="76">
        <f t="shared" si="4"/>
        <v>82.46921662580789</v>
      </c>
    </row>
    <row r="73" spans="1:8" ht="12.75">
      <c r="A73" s="56" t="s">
        <v>266</v>
      </c>
      <c r="B73" s="57" t="s">
        <v>68</v>
      </c>
      <c r="C73" s="57" t="s">
        <v>206</v>
      </c>
      <c r="D73" s="57" t="s">
        <v>23</v>
      </c>
      <c r="E73" s="57" t="s">
        <v>36</v>
      </c>
      <c r="F73" s="58">
        <v>95000</v>
      </c>
      <c r="G73" s="67">
        <v>0</v>
      </c>
      <c r="H73" s="76">
        <f t="shared" si="4"/>
        <v>0</v>
      </c>
    </row>
    <row r="74" spans="1:8" ht="12.75" customHeight="1" thickBot="1">
      <c r="A74" s="170" t="s">
        <v>270</v>
      </c>
      <c r="B74" s="163" t="s">
        <v>68</v>
      </c>
      <c r="C74" s="163" t="s">
        <v>269</v>
      </c>
      <c r="D74" s="163" t="s">
        <v>23</v>
      </c>
      <c r="E74" s="163" t="s">
        <v>36</v>
      </c>
      <c r="F74" s="172">
        <v>1800000</v>
      </c>
      <c r="G74" s="67">
        <v>0</v>
      </c>
      <c r="H74" s="76">
        <f t="shared" si="4"/>
        <v>0</v>
      </c>
    </row>
    <row r="75" spans="1:8" ht="12.75">
      <c r="A75" s="184" t="s">
        <v>79</v>
      </c>
      <c r="B75" s="185" t="s">
        <v>78</v>
      </c>
      <c r="C75" s="185" t="s">
        <v>14</v>
      </c>
      <c r="D75" s="185"/>
      <c r="E75" s="185" t="s">
        <v>14</v>
      </c>
      <c r="F75" s="186">
        <f>F77+F76</f>
        <v>2675456</v>
      </c>
      <c r="G75" s="187">
        <f>G77+G76</f>
        <v>2597796.6799999997</v>
      </c>
      <c r="H75" s="106"/>
    </row>
    <row r="76" spans="1:8" ht="12.75">
      <c r="A76" s="4" t="s">
        <v>233</v>
      </c>
      <c r="B76" s="3" t="s">
        <v>78</v>
      </c>
      <c r="C76" s="3" t="s">
        <v>232</v>
      </c>
      <c r="D76" s="3" t="s">
        <v>23</v>
      </c>
      <c r="E76" s="3" t="s">
        <v>34</v>
      </c>
      <c r="F76" s="5">
        <v>40000</v>
      </c>
      <c r="G76" s="36">
        <v>40000</v>
      </c>
      <c r="H76" s="77"/>
    </row>
    <row r="77" spans="1:8" ht="12.75">
      <c r="A77" s="37" t="s">
        <v>79</v>
      </c>
      <c r="B77" s="32" t="s">
        <v>78</v>
      </c>
      <c r="C77" s="32" t="s">
        <v>80</v>
      </c>
      <c r="D77" s="32"/>
      <c r="E77" s="32" t="s">
        <v>14</v>
      </c>
      <c r="F77" s="33">
        <f>F78+F80</f>
        <v>2635456</v>
      </c>
      <c r="G77" s="35">
        <f>G78+G80</f>
        <v>2557796.6799999997</v>
      </c>
      <c r="H77" s="78"/>
    </row>
    <row r="78" spans="1:8" ht="12.75">
      <c r="A78" s="4" t="s">
        <v>82</v>
      </c>
      <c r="B78" s="3" t="s">
        <v>78</v>
      </c>
      <c r="C78" s="3" t="s">
        <v>81</v>
      </c>
      <c r="D78" s="3"/>
      <c r="E78" s="3" t="s">
        <v>14</v>
      </c>
      <c r="F78" s="5">
        <f>F79</f>
        <v>800000</v>
      </c>
      <c r="G78" s="36">
        <f>G79</f>
        <v>800000</v>
      </c>
      <c r="H78" s="77"/>
    </row>
    <row r="79" spans="1:8" ht="12.75">
      <c r="A79" s="7" t="s">
        <v>33</v>
      </c>
      <c r="B79" s="2" t="s">
        <v>78</v>
      </c>
      <c r="C79" s="2" t="s">
        <v>81</v>
      </c>
      <c r="D79" s="2" t="s">
        <v>23</v>
      </c>
      <c r="E79" s="2" t="s">
        <v>32</v>
      </c>
      <c r="F79" s="8">
        <v>800000</v>
      </c>
      <c r="G79" s="65">
        <v>800000</v>
      </c>
      <c r="H79" s="76">
        <f>G79/F79*100</f>
        <v>100</v>
      </c>
    </row>
    <row r="80" spans="1:8" ht="21.75" customHeight="1">
      <c r="A80" s="4" t="s">
        <v>85</v>
      </c>
      <c r="B80" s="3" t="s">
        <v>78</v>
      </c>
      <c r="C80" s="3" t="s">
        <v>84</v>
      </c>
      <c r="D80" s="3"/>
      <c r="E80" s="3" t="s">
        <v>14</v>
      </c>
      <c r="F80" s="5">
        <f>SUM(F81:F84)</f>
        <v>1835456</v>
      </c>
      <c r="G80" s="36">
        <f>SUM(G81:G84)</f>
        <v>1757796.68</v>
      </c>
      <c r="H80" s="77"/>
    </row>
    <row r="81" spans="1:8" ht="12.75">
      <c r="A81" s="7" t="s">
        <v>35</v>
      </c>
      <c r="B81" s="2" t="s">
        <v>78</v>
      </c>
      <c r="C81" s="2" t="s">
        <v>84</v>
      </c>
      <c r="D81" s="2" t="s">
        <v>23</v>
      </c>
      <c r="E81" s="2" t="s">
        <v>34</v>
      </c>
      <c r="F81" s="8">
        <v>1098976</v>
      </c>
      <c r="G81" s="65">
        <v>1057341.74</v>
      </c>
      <c r="H81" s="76">
        <f>G81/F81*100</f>
        <v>96.21154056139534</v>
      </c>
    </row>
    <row r="82" spans="1:8" ht="12.75">
      <c r="A82" s="7" t="s">
        <v>37</v>
      </c>
      <c r="B82" s="2" t="s">
        <v>78</v>
      </c>
      <c r="C82" s="2" t="s">
        <v>84</v>
      </c>
      <c r="D82" s="2" t="s">
        <v>23</v>
      </c>
      <c r="E82" s="2" t="s">
        <v>36</v>
      </c>
      <c r="F82" s="8">
        <v>173000</v>
      </c>
      <c r="G82" s="65">
        <v>153643.76</v>
      </c>
      <c r="H82" s="76">
        <f>G82/F82*100</f>
        <v>88.81142196531793</v>
      </c>
    </row>
    <row r="83" spans="1:8" ht="12.75">
      <c r="A83" s="7" t="s">
        <v>43</v>
      </c>
      <c r="B83" s="2" t="s">
        <v>78</v>
      </c>
      <c r="C83" s="2" t="s">
        <v>84</v>
      </c>
      <c r="D83" s="2" t="s">
        <v>23</v>
      </c>
      <c r="E83" s="2" t="s">
        <v>42</v>
      </c>
      <c r="F83" s="8">
        <v>285480</v>
      </c>
      <c r="G83" s="65">
        <v>279480</v>
      </c>
      <c r="H83" s="76">
        <f>G83/F83*100</f>
        <v>97.89827658680117</v>
      </c>
    </row>
    <row r="84" spans="1:8" ht="11.25" customHeight="1">
      <c r="A84" s="7" t="s">
        <v>45</v>
      </c>
      <c r="B84" s="2" t="s">
        <v>78</v>
      </c>
      <c r="C84" s="2" t="s">
        <v>84</v>
      </c>
      <c r="D84" s="2" t="s">
        <v>23</v>
      </c>
      <c r="E84" s="2" t="s">
        <v>44</v>
      </c>
      <c r="F84" s="8">
        <v>278000</v>
      </c>
      <c r="G84" s="65">
        <v>267331.18</v>
      </c>
      <c r="H84" s="76">
        <f>G84/F84*100</f>
        <v>96.16229496402877</v>
      </c>
    </row>
    <row r="85" spans="1:8" ht="12.75">
      <c r="A85" s="4" t="s">
        <v>162</v>
      </c>
      <c r="B85" s="3" t="s">
        <v>158</v>
      </c>
      <c r="C85" s="3" t="s">
        <v>14</v>
      </c>
      <c r="D85" s="3"/>
      <c r="E85" s="3" t="s">
        <v>14</v>
      </c>
      <c r="F85" s="5">
        <f aca="true" t="shared" si="5" ref="F85:G87">F86</f>
        <v>165600</v>
      </c>
      <c r="G85" s="36">
        <f t="shared" si="5"/>
        <v>165179</v>
      </c>
      <c r="H85" s="76"/>
    </row>
    <row r="86" spans="1:8" ht="21">
      <c r="A86" s="4" t="s">
        <v>163</v>
      </c>
      <c r="B86" s="3" t="s">
        <v>158</v>
      </c>
      <c r="C86" s="3" t="s">
        <v>14</v>
      </c>
      <c r="D86" s="3"/>
      <c r="E86" s="3" t="s">
        <v>14</v>
      </c>
      <c r="F86" s="5">
        <f t="shared" si="5"/>
        <v>165600</v>
      </c>
      <c r="G86" s="36">
        <f t="shared" si="5"/>
        <v>165179</v>
      </c>
      <c r="H86" s="76"/>
    </row>
    <row r="87" spans="1:8" ht="21">
      <c r="A87" s="9" t="s">
        <v>240</v>
      </c>
      <c r="B87" s="3" t="s">
        <v>158</v>
      </c>
      <c r="C87" s="3" t="s">
        <v>159</v>
      </c>
      <c r="D87" s="3"/>
      <c r="E87" s="3" t="s">
        <v>14</v>
      </c>
      <c r="F87" s="5">
        <f t="shared" si="5"/>
        <v>165600</v>
      </c>
      <c r="G87" s="36">
        <f t="shared" si="5"/>
        <v>165179</v>
      </c>
      <c r="H87" s="76"/>
    </row>
    <row r="88" spans="1:8" ht="12.75">
      <c r="A88" s="31" t="s">
        <v>164</v>
      </c>
      <c r="B88" s="19" t="s">
        <v>158</v>
      </c>
      <c r="C88" s="19" t="s">
        <v>159</v>
      </c>
      <c r="D88" s="19" t="s">
        <v>160</v>
      </c>
      <c r="E88" s="19" t="s">
        <v>161</v>
      </c>
      <c r="F88" s="20">
        <v>165600</v>
      </c>
      <c r="G88" s="65">
        <v>165179</v>
      </c>
      <c r="H88" s="76">
        <f>G88/F88*100</f>
        <v>99.7457729468599</v>
      </c>
    </row>
    <row r="89" spans="1:8" ht="12.75" hidden="1">
      <c r="A89" s="59"/>
      <c r="B89" s="60"/>
      <c r="C89" s="60"/>
      <c r="D89" s="60"/>
      <c r="E89" s="60"/>
      <c r="F89" s="61"/>
      <c r="G89" s="68"/>
      <c r="H89" s="77"/>
    </row>
    <row r="90" spans="1:8" ht="12.75" hidden="1">
      <c r="A90" s="56"/>
      <c r="B90" s="57"/>
      <c r="C90" s="57"/>
      <c r="D90" s="57"/>
      <c r="E90" s="57"/>
      <c r="F90" s="58"/>
      <c r="G90" s="65"/>
      <c r="H90" s="77"/>
    </row>
    <row r="91" spans="1:8" ht="21">
      <c r="A91" s="4" t="s">
        <v>87</v>
      </c>
      <c r="B91" s="3" t="s">
        <v>86</v>
      </c>
      <c r="C91" s="3" t="s">
        <v>14</v>
      </c>
      <c r="D91" s="3"/>
      <c r="E91" s="3" t="s">
        <v>14</v>
      </c>
      <c r="F91" s="5">
        <f>F92</f>
        <v>3699500</v>
      </c>
      <c r="G91" s="36">
        <f>G92</f>
        <v>3683635.95</v>
      </c>
      <c r="H91" s="77"/>
    </row>
    <row r="92" spans="1:8" ht="12.75">
      <c r="A92" s="4" t="s">
        <v>89</v>
      </c>
      <c r="B92" s="3" t="s">
        <v>88</v>
      </c>
      <c r="C92" s="3" t="s">
        <v>14</v>
      </c>
      <c r="D92" s="3"/>
      <c r="E92" s="3" t="s">
        <v>14</v>
      </c>
      <c r="F92" s="5">
        <f>F93+F106+F117+F118</f>
        <v>3699500</v>
      </c>
      <c r="G92" s="36">
        <f>G93+G106+G117+G118</f>
        <v>3683635.95</v>
      </c>
      <c r="H92" s="77"/>
    </row>
    <row r="93" spans="1:8" ht="12" customHeight="1">
      <c r="A93" s="4" t="s">
        <v>91</v>
      </c>
      <c r="B93" s="3" t="s">
        <v>88</v>
      </c>
      <c r="C93" s="3" t="s">
        <v>90</v>
      </c>
      <c r="D93" s="3"/>
      <c r="E93" s="3" t="s">
        <v>14</v>
      </c>
      <c r="F93" s="5">
        <f>F94</f>
        <v>2624860</v>
      </c>
      <c r="G93" s="36">
        <f>G94</f>
        <v>2611519.17</v>
      </c>
      <c r="H93" s="77"/>
    </row>
    <row r="94" spans="1:8" ht="21">
      <c r="A94" s="4" t="s">
        <v>93</v>
      </c>
      <c r="B94" s="3" t="s">
        <v>88</v>
      </c>
      <c r="C94" s="3" t="s">
        <v>92</v>
      </c>
      <c r="D94" s="3"/>
      <c r="E94" s="3" t="s">
        <v>14</v>
      </c>
      <c r="F94" s="5">
        <f>SUM(F95:F105)</f>
        <v>2624860</v>
      </c>
      <c r="G94" s="36">
        <f>SUM(G95:G105)</f>
        <v>2611519.17</v>
      </c>
      <c r="H94" s="77"/>
    </row>
    <row r="95" spans="1:8" ht="12.75">
      <c r="A95" s="7" t="s">
        <v>25</v>
      </c>
      <c r="B95" s="2" t="s">
        <v>88</v>
      </c>
      <c r="C95" s="2" t="s">
        <v>92</v>
      </c>
      <c r="D95" s="2" t="s">
        <v>94</v>
      </c>
      <c r="E95" s="2" t="s">
        <v>24</v>
      </c>
      <c r="F95" s="8">
        <v>1064300</v>
      </c>
      <c r="G95" s="65">
        <v>1064300</v>
      </c>
      <c r="H95" s="76">
        <f>G95/F95*100</f>
        <v>100</v>
      </c>
    </row>
    <row r="96" spans="1:8" ht="12.75">
      <c r="A96" s="7" t="s">
        <v>27</v>
      </c>
      <c r="B96" s="2" t="s">
        <v>88</v>
      </c>
      <c r="C96" s="2" t="s">
        <v>92</v>
      </c>
      <c r="D96" s="2" t="s">
        <v>94</v>
      </c>
      <c r="E96" s="2" t="s">
        <v>26</v>
      </c>
      <c r="F96" s="8">
        <v>321460</v>
      </c>
      <c r="G96" s="65">
        <v>321460</v>
      </c>
      <c r="H96" s="76">
        <f aca="true" t="shared" si="6" ref="H96:H106">G96/F96*100</f>
        <v>100</v>
      </c>
    </row>
    <row r="97" spans="1:8" ht="12.75">
      <c r="A97" s="7" t="s">
        <v>29</v>
      </c>
      <c r="B97" s="2" t="s">
        <v>88</v>
      </c>
      <c r="C97" s="2" t="s">
        <v>92</v>
      </c>
      <c r="D97" s="2" t="s">
        <v>94</v>
      </c>
      <c r="E97" s="2" t="s">
        <v>28</v>
      </c>
      <c r="F97" s="8">
        <v>27802.83</v>
      </c>
      <c r="G97" s="65">
        <v>19646.78</v>
      </c>
      <c r="H97" s="76">
        <f t="shared" si="6"/>
        <v>70.6646769411603</v>
      </c>
    </row>
    <row r="98" spans="1:8" ht="12.75">
      <c r="A98" s="7" t="s">
        <v>31</v>
      </c>
      <c r="B98" s="2" t="s">
        <v>88</v>
      </c>
      <c r="C98" s="2" t="s">
        <v>92</v>
      </c>
      <c r="D98" s="2" t="s">
        <v>94</v>
      </c>
      <c r="E98" s="2" t="s">
        <v>30</v>
      </c>
      <c r="F98" s="8">
        <v>0</v>
      </c>
      <c r="G98" s="65">
        <v>0</v>
      </c>
      <c r="H98" s="76"/>
    </row>
    <row r="99" spans="1:8" ht="12.75">
      <c r="A99" s="7" t="s">
        <v>33</v>
      </c>
      <c r="B99" s="2" t="s">
        <v>88</v>
      </c>
      <c r="C99" s="2" t="s">
        <v>92</v>
      </c>
      <c r="D99" s="2" t="s">
        <v>94</v>
      </c>
      <c r="E99" s="2" t="s">
        <v>32</v>
      </c>
      <c r="F99" s="8">
        <v>720000</v>
      </c>
      <c r="G99" s="65">
        <v>714993.84</v>
      </c>
      <c r="H99" s="76">
        <f t="shared" si="6"/>
        <v>99.3047</v>
      </c>
    </row>
    <row r="100" spans="1:8" ht="12.75">
      <c r="A100" s="7" t="s">
        <v>96</v>
      </c>
      <c r="B100" s="2" t="s">
        <v>88</v>
      </c>
      <c r="C100" s="2" t="s">
        <v>92</v>
      </c>
      <c r="D100" s="2" t="s">
        <v>94</v>
      </c>
      <c r="E100" s="2" t="s">
        <v>95</v>
      </c>
      <c r="F100" s="8">
        <v>67100</v>
      </c>
      <c r="G100" s="65">
        <v>67025.88</v>
      </c>
      <c r="H100" s="76">
        <f t="shared" si="6"/>
        <v>99.88953800298064</v>
      </c>
    </row>
    <row r="101" spans="1:8" ht="12.75">
      <c r="A101" s="7" t="s">
        <v>35</v>
      </c>
      <c r="B101" s="2" t="s">
        <v>88</v>
      </c>
      <c r="C101" s="2" t="s">
        <v>92</v>
      </c>
      <c r="D101" s="2" t="s">
        <v>94</v>
      </c>
      <c r="E101" s="2" t="s">
        <v>34</v>
      </c>
      <c r="F101" s="8">
        <v>82200</v>
      </c>
      <c r="G101" s="65">
        <v>82115</v>
      </c>
      <c r="H101" s="76">
        <f t="shared" si="6"/>
        <v>99.89659367396594</v>
      </c>
    </row>
    <row r="102" spans="1:8" ht="12.75">
      <c r="A102" s="7" t="s">
        <v>37</v>
      </c>
      <c r="B102" s="2" t="s">
        <v>88</v>
      </c>
      <c r="C102" s="2" t="s">
        <v>92</v>
      </c>
      <c r="D102" s="2" t="s">
        <v>94</v>
      </c>
      <c r="E102" s="2" t="s">
        <v>36</v>
      </c>
      <c r="F102" s="8">
        <v>49600</v>
      </c>
      <c r="G102" s="65">
        <v>49583.5</v>
      </c>
      <c r="H102" s="76">
        <f t="shared" si="6"/>
        <v>99.96673387096774</v>
      </c>
    </row>
    <row r="103" spans="1:8" ht="12.75">
      <c r="A103" s="7" t="s">
        <v>41</v>
      </c>
      <c r="B103" s="2" t="s">
        <v>88</v>
      </c>
      <c r="C103" s="2" t="s">
        <v>92</v>
      </c>
      <c r="D103" s="2" t="s">
        <v>94</v>
      </c>
      <c r="E103" s="2" t="s">
        <v>40</v>
      </c>
      <c r="F103" s="8">
        <v>30000</v>
      </c>
      <c r="G103" s="65">
        <v>30000</v>
      </c>
      <c r="H103" s="76">
        <f t="shared" si="6"/>
        <v>100</v>
      </c>
    </row>
    <row r="104" spans="1:8" ht="12.75">
      <c r="A104" s="7" t="s">
        <v>43</v>
      </c>
      <c r="B104" s="2" t="s">
        <v>88</v>
      </c>
      <c r="C104" s="2" t="s">
        <v>92</v>
      </c>
      <c r="D104" s="2" t="s">
        <v>94</v>
      </c>
      <c r="E104" s="2" t="s">
        <v>42</v>
      </c>
      <c r="F104" s="8">
        <v>135000</v>
      </c>
      <c r="G104" s="65">
        <v>135000</v>
      </c>
      <c r="H104" s="76">
        <f t="shared" si="6"/>
        <v>100</v>
      </c>
    </row>
    <row r="105" spans="1:8" ht="13.5" customHeight="1">
      <c r="A105" s="7" t="s">
        <v>45</v>
      </c>
      <c r="B105" s="2" t="s">
        <v>88</v>
      </c>
      <c r="C105" s="2" t="s">
        <v>92</v>
      </c>
      <c r="D105" s="2" t="s">
        <v>94</v>
      </c>
      <c r="E105" s="2" t="s">
        <v>44</v>
      </c>
      <c r="F105" s="8">
        <v>127397.17</v>
      </c>
      <c r="G105" s="65">
        <v>127394.17</v>
      </c>
      <c r="H105" s="76">
        <f t="shared" si="6"/>
        <v>99.99764515962167</v>
      </c>
    </row>
    <row r="106" spans="1:8" ht="12.75">
      <c r="A106" s="4" t="s">
        <v>98</v>
      </c>
      <c r="B106" s="3" t="s">
        <v>88</v>
      </c>
      <c r="C106" s="3" t="s">
        <v>97</v>
      </c>
      <c r="D106" s="3"/>
      <c r="E106" s="3" t="s">
        <v>14</v>
      </c>
      <c r="F106" s="5">
        <f>F107</f>
        <v>765140</v>
      </c>
      <c r="G106" s="36">
        <f>G107</f>
        <v>762616.78</v>
      </c>
      <c r="H106" s="76">
        <f t="shared" si="6"/>
        <v>99.67022767075306</v>
      </c>
    </row>
    <row r="107" spans="1:8" ht="21">
      <c r="A107" s="4" t="s">
        <v>93</v>
      </c>
      <c r="B107" s="3" t="s">
        <v>88</v>
      </c>
      <c r="C107" s="3" t="s">
        <v>99</v>
      </c>
      <c r="D107" s="3"/>
      <c r="E107" s="3" t="s">
        <v>14</v>
      </c>
      <c r="F107" s="5">
        <f>SUM(F108:F116)</f>
        <v>765140</v>
      </c>
      <c r="G107" s="5">
        <f>SUM(G108:G116)</f>
        <v>762616.78</v>
      </c>
      <c r="H107" s="76"/>
    </row>
    <row r="108" spans="1:8" ht="12.75">
      <c r="A108" s="7" t="s">
        <v>25</v>
      </c>
      <c r="B108" s="2" t="s">
        <v>88</v>
      </c>
      <c r="C108" s="2" t="s">
        <v>99</v>
      </c>
      <c r="D108" s="2" t="s">
        <v>94</v>
      </c>
      <c r="E108" s="2" t="s">
        <v>24</v>
      </c>
      <c r="F108" s="8">
        <v>400900</v>
      </c>
      <c r="G108" s="65">
        <v>400900</v>
      </c>
      <c r="H108" s="76">
        <f>G108/F108*100</f>
        <v>100</v>
      </c>
    </row>
    <row r="109" spans="1:8" ht="12.75">
      <c r="A109" s="7" t="s">
        <v>27</v>
      </c>
      <c r="B109" s="2" t="s">
        <v>88</v>
      </c>
      <c r="C109" s="2" t="s">
        <v>99</v>
      </c>
      <c r="D109" s="2" t="s">
        <v>94</v>
      </c>
      <c r="E109" s="2" t="s">
        <v>26</v>
      </c>
      <c r="F109" s="8">
        <v>121040</v>
      </c>
      <c r="G109" s="65">
        <v>121040</v>
      </c>
      <c r="H109" s="76">
        <f aca="true" t="shared" si="7" ref="H109:H119">G109/F109*100</f>
        <v>100</v>
      </c>
    </row>
    <row r="110" spans="1:8" ht="12.75">
      <c r="A110" s="7" t="s">
        <v>29</v>
      </c>
      <c r="B110" s="2" t="s">
        <v>88</v>
      </c>
      <c r="C110" s="2" t="s">
        <v>99</v>
      </c>
      <c r="D110" s="2" t="s">
        <v>94</v>
      </c>
      <c r="E110" s="2" t="s">
        <v>28</v>
      </c>
      <c r="F110" s="8">
        <v>15980</v>
      </c>
      <c r="G110" s="65">
        <v>15660.62</v>
      </c>
      <c r="H110" s="76">
        <f t="shared" si="7"/>
        <v>98.00137672090113</v>
      </c>
    </row>
    <row r="111" spans="1:8" ht="12.75">
      <c r="A111" s="7" t="s">
        <v>33</v>
      </c>
      <c r="B111" s="2" t="s">
        <v>88</v>
      </c>
      <c r="C111" s="2" t="s">
        <v>99</v>
      </c>
      <c r="D111" s="2" t="s">
        <v>94</v>
      </c>
      <c r="E111" s="2" t="s">
        <v>32</v>
      </c>
      <c r="F111" s="8">
        <v>37200</v>
      </c>
      <c r="G111" s="65">
        <v>37184.6</v>
      </c>
      <c r="H111" s="76">
        <f t="shared" si="7"/>
        <v>99.95860215053763</v>
      </c>
    </row>
    <row r="112" spans="1:8" ht="12.75">
      <c r="A112" s="7" t="s">
        <v>35</v>
      </c>
      <c r="B112" s="2" t="s">
        <v>88</v>
      </c>
      <c r="C112" s="2" t="s">
        <v>99</v>
      </c>
      <c r="D112" s="2" t="s">
        <v>94</v>
      </c>
      <c r="E112" s="2" t="s">
        <v>34</v>
      </c>
      <c r="F112" s="8">
        <v>18770</v>
      </c>
      <c r="G112" s="65">
        <v>17177</v>
      </c>
      <c r="H112" s="76">
        <f t="shared" si="7"/>
        <v>91.51305274374</v>
      </c>
    </row>
    <row r="113" spans="1:8" ht="12.75">
      <c r="A113" s="7" t="s">
        <v>37</v>
      </c>
      <c r="B113" s="2" t="s">
        <v>88</v>
      </c>
      <c r="C113" s="2" t="s">
        <v>99</v>
      </c>
      <c r="D113" s="2" t="s">
        <v>94</v>
      </c>
      <c r="E113" s="2" t="s">
        <v>36</v>
      </c>
      <c r="F113" s="8">
        <v>65360</v>
      </c>
      <c r="G113" s="65">
        <v>65357.28</v>
      </c>
      <c r="H113" s="76">
        <f t="shared" si="7"/>
        <v>99.99583843329253</v>
      </c>
    </row>
    <row r="114" spans="1:8" ht="12.75">
      <c r="A114" s="7" t="s">
        <v>41</v>
      </c>
      <c r="B114" s="2" t="s">
        <v>88</v>
      </c>
      <c r="C114" s="2" t="s">
        <v>99</v>
      </c>
      <c r="D114" s="2" t="s">
        <v>94</v>
      </c>
      <c r="E114" s="2" t="s">
        <v>40</v>
      </c>
      <c r="F114" s="8">
        <v>10000</v>
      </c>
      <c r="G114" s="65">
        <v>9994.48</v>
      </c>
      <c r="H114" s="76">
        <f t="shared" si="7"/>
        <v>99.9448</v>
      </c>
    </row>
    <row r="115" spans="1:8" ht="12.75">
      <c r="A115" s="7" t="s">
        <v>43</v>
      </c>
      <c r="B115" s="2" t="s">
        <v>88</v>
      </c>
      <c r="C115" s="2" t="s">
        <v>99</v>
      </c>
      <c r="D115" s="2" t="s">
        <v>94</v>
      </c>
      <c r="E115" s="2" t="s">
        <v>42</v>
      </c>
      <c r="F115" s="8">
        <v>65400</v>
      </c>
      <c r="G115" s="65">
        <v>65258</v>
      </c>
      <c r="H115" s="76">
        <f t="shared" si="7"/>
        <v>99.78287461773701</v>
      </c>
    </row>
    <row r="116" spans="1:8" ht="15" customHeight="1">
      <c r="A116" s="31" t="s">
        <v>45</v>
      </c>
      <c r="B116" s="19" t="s">
        <v>88</v>
      </c>
      <c r="C116" s="19" t="s">
        <v>99</v>
      </c>
      <c r="D116" s="19" t="s">
        <v>94</v>
      </c>
      <c r="E116" s="19" t="s">
        <v>44</v>
      </c>
      <c r="F116" s="20">
        <v>30490</v>
      </c>
      <c r="G116" s="66">
        <v>30044.8</v>
      </c>
      <c r="H116" s="53">
        <f>G116/F116*100</f>
        <v>98.53984913086258</v>
      </c>
    </row>
    <row r="117" spans="1:8" ht="15" customHeight="1">
      <c r="A117" s="56" t="s">
        <v>234</v>
      </c>
      <c r="B117" s="57" t="s">
        <v>88</v>
      </c>
      <c r="C117" s="57" t="s">
        <v>236</v>
      </c>
      <c r="D117" s="57" t="s">
        <v>94</v>
      </c>
      <c r="E117" s="57" t="s">
        <v>24</v>
      </c>
      <c r="F117" s="58">
        <v>237711</v>
      </c>
      <c r="G117" s="65">
        <v>237711</v>
      </c>
      <c r="H117" s="76">
        <f>G117/F117*100</f>
        <v>100</v>
      </c>
    </row>
    <row r="118" spans="1:8" ht="12.75">
      <c r="A118" s="56" t="s">
        <v>235</v>
      </c>
      <c r="B118" s="57" t="s">
        <v>88</v>
      </c>
      <c r="C118" s="57" t="s">
        <v>236</v>
      </c>
      <c r="D118" s="57" t="s">
        <v>94</v>
      </c>
      <c r="E118" s="57" t="s">
        <v>26</v>
      </c>
      <c r="F118" s="58">
        <v>71789</v>
      </c>
      <c r="G118" s="65">
        <v>71789</v>
      </c>
      <c r="H118" s="76"/>
    </row>
    <row r="119" spans="1:8" ht="13.5" thickBot="1">
      <c r="A119" s="83" t="s">
        <v>155</v>
      </c>
      <c r="B119" s="84"/>
      <c r="C119" s="84"/>
      <c r="D119" s="84"/>
      <c r="E119" s="84"/>
      <c r="F119" s="85">
        <f>F8+F34+F40+F46+F59+F85+F91</f>
        <v>31587239</v>
      </c>
      <c r="G119" s="86">
        <f>G8+G34+G40+G46+G59+G91+G85+G89</f>
        <v>29164333.47</v>
      </c>
      <c r="H119" s="87">
        <f t="shared" si="7"/>
        <v>92.32947985735632</v>
      </c>
    </row>
    <row r="120" spans="1:8" ht="12.75">
      <c r="A120" s="38" t="s">
        <v>106</v>
      </c>
      <c r="B120" s="39"/>
      <c r="C120" s="39"/>
      <c r="D120" s="39"/>
      <c r="E120" s="39"/>
      <c r="F120" s="40"/>
      <c r="G120" s="69"/>
      <c r="H120" s="78"/>
    </row>
    <row r="121" spans="1:8" ht="12.75">
      <c r="A121" s="41" t="s">
        <v>107</v>
      </c>
      <c r="B121" s="42"/>
      <c r="C121" s="42"/>
      <c r="D121" s="42"/>
      <c r="E121" s="42"/>
      <c r="F121" s="43">
        <f>F119-F122</f>
        <v>27887739</v>
      </c>
      <c r="G121" s="70">
        <f>G119-G122</f>
        <v>25480697.52</v>
      </c>
      <c r="H121" s="76">
        <f>G121/F121*100</f>
        <v>91.36881810318147</v>
      </c>
    </row>
    <row r="122" spans="1:8" ht="13.5" thickBot="1">
      <c r="A122" s="44" t="s">
        <v>108</v>
      </c>
      <c r="B122" s="45"/>
      <c r="C122" s="45"/>
      <c r="D122" s="45"/>
      <c r="E122" s="45"/>
      <c r="F122" s="46">
        <f>F91</f>
        <v>3699500</v>
      </c>
      <c r="G122" s="71">
        <f>G92</f>
        <v>3683635.95</v>
      </c>
      <c r="H122" s="79">
        <f>G122/F122*100</f>
        <v>99.57118394377619</v>
      </c>
    </row>
    <row r="123" ht="12.75">
      <c r="A123" s="1"/>
    </row>
    <row r="124" ht="12.75">
      <c r="A124" t="s">
        <v>170</v>
      </c>
    </row>
    <row r="126" ht="12.75">
      <c r="A126" t="s">
        <v>171</v>
      </c>
    </row>
    <row r="128" ht="12.75">
      <c r="A128" t="s">
        <v>172</v>
      </c>
    </row>
    <row r="130" ht="12.75" hidden="1"/>
    <row r="131" ht="12.75" hidden="1"/>
    <row r="132" ht="12.75" hidden="1"/>
    <row r="133" spans="1:6" ht="14.25" hidden="1">
      <c r="A133" s="50"/>
      <c r="B133" s="50"/>
      <c r="C133" s="50"/>
      <c r="D133" s="50"/>
      <c r="E133" s="50"/>
      <c r="F133" s="50"/>
    </row>
    <row r="134" ht="12.75">
      <c r="A134" s="173">
        <v>41650</v>
      </c>
    </row>
    <row r="135" ht="11.25" customHeight="1"/>
    <row r="136" ht="16.5" customHeight="1" hidden="1" thickBot="1"/>
    <row r="137" ht="13.5" customHeight="1" hidden="1" thickBot="1"/>
    <row r="138" ht="12.75" customHeight="1"/>
    <row r="139" ht="16.5" customHeight="1"/>
    <row r="140" ht="17.25" customHeight="1"/>
    <row r="142" ht="16.5" customHeight="1"/>
    <row r="143" ht="18.75" customHeight="1"/>
    <row r="235" ht="18" customHeight="1"/>
  </sheetData>
  <sheetProtection/>
  <mergeCells count="6">
    <mergeCell ref="A5:A6"/>
    <mergeCell ref="F5:F6"/>
    <mergeCell ref="B5:E5"/>
    <mergeCell ref="A2:F2"/>
    <mergeCell ref="A3:F3"/>
    <mergeCell ref="A4:B4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2014-01-18T13:09:12Z</cp:lastPrinted>
  <dcterms:created xsi:type="dcterms:W3CDTF">1996-10-08T23:32:33Z</dcterms:created>
  <dcterms:modified xsi:type="dcterms:W3CDTF">2014-01-18T13:11:18Z</dcterms:modified>
  <cp:category/>
  <cp:version/>
  <cp:contentType/>
  <cp:contentStatus/>
</cp:coreProperties>
</file>