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ос.дох.16г." sheetId="1" r:id="rId1"/>
    <sheet name="Рос.расх.16г." sheetId="2" r:id="rId2"/>
    <sheet name="Источн.деф" sheetId="3" r:id="rId3"/>
  </sheets>
  <definedNames>
    <definedName name="BFT_Print_Titles" localSheetId="1">'Рос.расх.16г.'!$7:$9</definedName>
    <definedName name="_xlnm.Print_Titles" localSheetId="1">'Рос.расх.16г.'!$7:$9</definedName>
  </definedNames>
  <calcPr fullCalcOnLoad="1" refMode="R1C1"/>
</workbook>
</file>

<file path=xl/sharedStrings.xml><?xml version="1.0" encoding="utf-8"?>
<sst xmlns="http://schemas.openxmlformats.org/spreadsheetml/2006/main" count="766" uniqueCount="353">
  <si>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</si>
  <si>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</si>
  <si>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</si>
  <si>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</si>
  <si>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</si>
  <si>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</si>
  <si>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</si>
  <si>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</si>
  <si>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</si>
  <si>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</si>
  <si>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</si>
  <si>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</si>
  <si>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</si>
  <si>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</si>
  <si>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</si>
  <si>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</si>
  <si>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</si>
  <si>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</si>
  <si>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</si>
  <si>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</si>
  <si>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</si>
  <si>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</si>
  <si>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</si>
  <si>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</si>
  <si>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</si>
  <si>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</si>
  <si>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</si>
  <si>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</si>
  <si>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</si>
  <si>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</si>
  <si>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</si>
  <si>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</si>
  <si>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</si>
  <si>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</si>
  <si>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</si>
  <si>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</si>
  <si>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</si>
  <si>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</si>
  <si>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</si>
  <si>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</si>
  <si>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</si>
  <si>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</si>
  <si>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</si>
  <si>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</si>
  <si>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</si>
  <si>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</si>
  <si>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</si>
  <si>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</si>
  <si>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</si>
  <si>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</si>
  <si>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</si>
  <si>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</si>
  <si>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</si>
  <si>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</si>
  <si>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</si>
  <si>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</si>
  <si>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</si>
  <si>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</si>
  <si>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</si>
  <si>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</si>
  <si>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</si>
  <si>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</si>
  <si>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</si>
  <si>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</si>
  <si>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</si>
  <si>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</si>
  <si>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</si>
  <si>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</si>
  <si>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224</t>
  </si>
  <si>
    <t>Арендная плата за пользование имуществом</t>
  </si>
  <si>
    <t>Библиотеки</t>
  </si>
  <si>
    <t>251</t>
  </si>
  <si>
    <t xml:space="preserve">Факт исп. за </t>
  </si>
  <si>
    <t>Земельный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</si>
  <si>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</si>
  <si>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</si>
  <si>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</si>
  <si>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</si>
  <si>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</si>
  <si>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</si>
  <si>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</si>
  <si>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</si>
  <si>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</si>
  <si>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</si>
  <si>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</si>
  <si>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</si>
  <si>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</si>
  <si>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</si>
  <si>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</si>
  <si>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</si>
  <si>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</si>
  <si>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</si>
  <si>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</si>
  <si>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</si>
  <si>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</si>
  <si>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>1 13 00000 00 0000 000</t>
  </si>
  <si>
    <t>Доходы от оказания платных услуг и компенсации затрат государства</t>
  </si>
  <si>
    <t>1 14 00000 00 0000 000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</si>
  <si>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</si>
  <si>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</si>
  <si>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</si>
  <si>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</si>
  <si>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</si>
  <si>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</si>
  <si>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 xml:space="preserve">  2 02 01001 10 0000 151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</si>
  <si>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</si>
  <si>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</si>
  <si>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</si>
  <si>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>2 02 04999 10 0000 151</t>
  </si>
  <si>
    <t>Всего доходов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</si>
  <si>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</si>
  <si>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</si>
  <si>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</si>
  <si>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</si>
  <si>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</si>
  <si>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</si>
  <si>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</si>
  <si>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</si>
  <si>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</si>
  <si>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</si>
  <si>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</si>
  <si>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</si>
  <si>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</si>
  <si>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</si>
  <si>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</si>
  <si>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1 11 09045 10 0000 120</t>
  </si>
  <si>
    <t>Прочие поступления от использования имущества</t>
  </si>
  <si>
    <t>2 02 02999 10 0000 151</t>
  </si>
  <si>
    <t>% исп-я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</si>
  <si>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</si>
  <si>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</si>
  <si>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</si>
  <si>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</si>
  <si>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212</t>
  </si>
  <si>
    <t>0409</t>
  </si>
  <si>
    <t>Землеустроительные работы</t>
  </si>
  <si>
    <t>1 13 02995 10 0000 130</t>
  </si>
  <si>
    <t>Прочие доходы от компенсации затрат бюджетов поселений</t>
  </si>
  <si>
    <t>1 14 02053100 0000 410</t>
  </si>
  <si>
    <t>Доходы от реализации иного имущества,находящегося  в собственности поселений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</si>
  <si>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</si>
  <si>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Осуществление перв. ВУ на территориях, где отсутствуют воен.ком-ты</t>
  </si>
  <si>
    <t>Доплаты к пенсиям  муниципальных служащих</t>
  </si>
  <si>
    <t xml:space="preserve"> 2 02 03024 10 0000 151</t>
  </si>
  <si>
    <t>Субвенции бюджетам поселений  на выполнение передаваемых полномочий субъектов РФ</t>
  </si>
  <si>
    <t>Дотации бюджетам поселений на выравнивание уровня бюджетной обеспеченности  из областного  фонда финансовой поддержки (ЛО)</t>
  </si>
  <si>
    <t xml:space="preserve"> 2 02 01000 00 0000 000</t>
  </si>
  <si>
    <t>Прочие межбюджные трансферты  бюджетам поселений</t>
  </si>
  <si>
    <t>2 02 03000 00 0000 000</t>
  </si>
  <si>
    <t xml:space="preserve">Субвенции бюджетам поселений  </t>
  </si>
  <si>
    <t>На выполнение полномлчий  по адм.комиссиям</t>
  </si>
  <si>
    <t xml:space="preserve"> 1 03 02200 01 0000 110</t>
  </si>
  <si>
    <t>Доходы от уплаты акцизов на нефтепродукты</t>
  </si>
  <si>
    <t>9820012</t>
  </si>
  <si>
    <t>121</t>
  </si>
  <si>
    <t>9830012</t>
  </si>
  <si>
    <t>Исполнение судебн.актов</t>
  </si>
  <si>
    <t>Уплата прочих налогов и сборов</t>
  </si>
  <si>
    <t>244</t>
  </si>
  <si>
    <t>831</t>
  </si>
  <si>
    <t>852</t>
  </si>
  <si>
    <t>Прочие выплаты ( командир.)</t>
  </si>
  <si>
    <t>Полномочия по ГО и ЧС</t>
  </si>
  <si>
    <t>Полномочия по землеустроительным и градостроительным вопросам</t>
  </si>
  <si>
    <t>Полномочия по ведению бюджетных операций КФ</t>
  </si>
  <si>
    <t>Полномочия по контрольно-счетной палате</t>
  </si>
  <si>
    <t>540</t>
  </si>
  <si>
    <t>000</t>
  </si>
  <si>
    <t>9990101</t>
  </si>
  <si>
    <t>870</t>
  </si>
  <si>
    <t>Исполнение судебн.актов РФ по общей деят.</t>
  </si>
  <si>
    <t>Оценка недвижим., признание прав  по муниц.собств</t>
  </si>
  <si>
    <t xml:space="preserve">Орг-ция освещения в печат.и эл.органах деятельности администрации </t>
  </si>
  <si>
    <t>Организация и проведение торж.мероприятий</t>
  </si>
  <si>
    <t xml:space="preserve">Расходы на  проф.переподго.; повыш.квалиф. </t>
  </si>
  <si>
    <t>2210021</t>
  </si>
  <si>
    <t>Организация праздн.мероприятий</t>
  </si>
  <si>
    <t>2210020</t>
  </si>
  <si>
    <t>112</t>
  </si>
  <si>
    <t>Командировочные расходы</t>
  </si>
  <si>
    <t>321</t>
  </si>
  <si>
    <t>Ремонт уличного освещения</t>
  </si>
  <si>
    <t>Материалы для рем.улич.освещ.</t>
  </si>
  <si>
    <t>9995118</t>
  </si>
  <si>
    <t>Укрепление пожарной безопасности</t>
  </si>
  <si>
    <t>Прочие работы по содерж.им-ва</t>
  </si>
  <si>
    <t xml:space="preserve">ДОРОЖНОЕ ХОЗЯЙСТВО </t>
  </si>
  <si>
    <t>ДХ Содержание дорог</t>
  </si>
  <si>
    <t>ДХ прочие услуги по дорогам общ.польз.</t>
  </si>
  <si>
    <t>Строит.,рек-ция объек.водосн.(содер.им-ва)</t>
  </si>
  <si>
    <t>2230000</t>
  </si>
  <si>
    <t xml:space="preserve"> 1 05 03010 01 0000 110</t>
  </si>
  <si>
    <t>Единый сельскохозяйственный налог</t>
  </si>
  <si>
    <t>Заработная плата муниц.служащих</t>
  </si>
  <si>
    <t>АДМИНИСТРАЦИЯ СКРЕБЛОВСКОГО СЕЛЬСКОГО ПОСЕЛЕНИЯ</t>
  </si>
  <si>
    <t xml:space="preserve">Наименование </t>
  </si>
  <si>
    <t xml:space="preserve">Код </t>
  </si>
  <si>
    <t xml:space="preserve">Изменение остатков средств </t>
  </si>
  <si>
    <t>011 01  00  00  00  00  0000  000</t>
  </si>
  <si>
    <t>Изменение остатков средств на счетах по учету  средств бюджетов</t>
  </si>
  <si>
    <t>011 01  05  00  00  00  0000  000</t>
  </si>
  <si>
    <t>Увеличение остатков средств бюджетов</t>
  </si>
  <si>
    <t>011 01  05  00  00  00  0000  500</t>
  </si>
  <si>
    <t>Увеличение прочих остатков средств бюджетов</t>
  </si>
  <si>
    <t>011 01  05  02  00  00  0000  500</t>
  </si>
  <si>
    <t>011 01  05  02  01  00  0000  510</t>
  </si>
  <si>
    <t>Увеличение прочих остатков денежных средств  бюджетов поселений</t>
  </si>
  <si>
    <t>011 01  05  02  01  10  0000  510</t>
  </si>
  <si>
    <t>Уменьшение остатков средств бюджетов</t>
  </si>
  <si>
    <t>011 01  05  00  00  00  0000  600</t>
  </si>
  <si>
    <t>Уменьшение прочих остатков средств бюджетов</t>
  </si>
  <si>
    <t>011 01  05  02  00  00  0000  600</t>
  </si>
  <si>
    <t>Уменьшение прочих остатков денежных средств  бюджетов</t>
  </si>
  <si>
    <t>011 01  05  02  01  00  0000  610</t>
  </si>
  <si>
    <t>Уменьшение прочих остатков денежных средств  бюджетов поселений</t>
  </si>
  <si>
    <t>011 01  05  02  01  10  0000  610</t>
  </si>
  <si>
    <t>Всего источников внутреннего финансирования</t>
  </si>
  <si>
    <t xml:space="preserve">Источники внутреннего финансирования дефицита бюджета Скребловского сельского поселения </t>
  </si>
  <si>
    <t>Приложение № 3</t>
  </si>
  <si>
    <t>Приложение № 2</t>
  </si>
  <si>
    <t>Утверждено бюджетом  ( руб.)</t>
  </si>
  <si>
    <t>Исполнено  бюджетом  ( руб.)</t>
  </si>
  <si>
    <t xml:space="preserve">Источники внутреннего финансирования дефицита бюджета </t>
  </si>
  <si>
    <t xml:space="preserve">Скребловского сельского поселения </t>
  </si>
  <si>
    <t>ЖИЛИЩНОЕ ХОЗЯЙСТВО</t>
  </si>
  <si>
    <t>0501</t>
  </si>
  <si>
    <t>Прочие работы по содержанию объектов ЖХ</t>
  </si>
  <si>
    <t>Приобретение материальных запасов для ЖХ</t>
  </si>
  <si>
    <t>2210000</t>
  </si>
  <si>
    <t xml:space="preserve">Взносы на капит.ремонт МКД </t>
  </si>
  <si>
    <t>243</t>
  </si>
  <si>
    <t>СКЦ "Лидер"</t>
  </si>
  <si>
    <t>Полномочия по газификации</t>
  </si>
  <si>
    <t>Создание резерва по ГО и ЧС</t>
  </si>
  <si>
    <t>Ремонтные работы по содержанию объектов ЖХ</t>
  </si>
  <si>
    <t>прочие работы связ. с улич.осв.(сост.  пров.смет)</t>
  </si>
  <si>
    <t>Прочие мероприятия  по благоустройству</t>
  </si>
  <si>
    <t>1 09 0453 10 1000 110</t>
  </si>
  <si>
    <t xml:space="preserve">Земельный налог ( по обязательствам, возникшим до 1 января 2006 года </t>
  </si>
  <si>
    <t>Прочие невыясненные  поступления  в бюджеты поселений</t>
  </si>
  <si>
    <t>Субсидии бюджетам поселений на осуществление дорожной деятельности в отношении автомобильных дорог общего пользования, а также ремонта дворовых территорий и проездов к дворовым территориям МКД населенных пунктов</t>
  </si>
  <si>
    <t>1 16 2508510 6000 140</t>
  </si>
  <si>
    <t>Денежные взыскания ( штрафы) за нарушение водного законодательства на водных объектах</t>
  </si>
  <si>
    <t xml:space="preserve">Доходы от продажи материаль-ных и нематериальных активов </t>
  </si>
  <si>
    <t>Дорожное хозяйство софинансир.прогр.ЛО в части МБ( по ремонту дорог общ.польз. И ДК и 95 ОЗ)</t>
  </si>
  <si>
    <t>Работы, услуги по проектированию ДК в п.Скреблово ( по соглаш. Обл.Б)</t>
  </si>
  <si>
    <t>ДХ ремонт дорог общ.польз.(ДФ) ср-ва МБ</t>
  </si>
  <si>
    <t>2 02 02216 10 0000 151</t>
  </si>
  <si>
    <t xml:space="preserve">Прочие субсидии  бюджетам поселений </t>
  </si>
  <si>
    <t>ВСЕГО</t>
  </si>
  <si>
    <t>Прочие межбюджетные трансферты, сельским поселениям от ЛМР  ( на устойчивое развитие объектов ЖКХ)Ф)</t>
  </si>
  <si>
    <t>Прочие услуги в области КХ (по теплоснабж.)</t>
  </si>
  <si>
    <t>2 19 05000 10 0000 151</t>
  </si>
  <si>
    <t>Возврат остаток субсидий, субвенций  и иных межбюджетных трансфертов, имеющих целевое назначение, прошлых лет из бюджетов сельских поселений.</t>
  </si>
  <si>
    <t>9800000000</t>
  </si>
  <si>
    <t>9830000120</t>
  </si>
  <si>
    <t>9820000120</t>
  </si>
  <si>
    <t>122</t>
  </si>
  <si>
    <t>9990000810</t>
  </si>
  <si>
    <t>9990000820</t>
  </si>
  <si>
    <t>9990000830</t>
  </si>
  <si>
    <t>9990000840</t>
  </si>
  <si>
    <t>9990000850</t>
  </si>
  <si>
    <t>9990071340</t>
  </si>
  <si>
    <t>9990001020</t>
  </si>
  <si>
    <t>9990001040</t>
  </si>
  <si>
    <t>9990001070</t>
  </si>
  <si>
    <t>9990001090</t>
  </si>
  <si>
    <t>9990001780</t>
  </si>
  <si>
    <t>9990051180</t>
  </si>
  <si>
    <t>224001200</t>
  </si>
  <si>
    <t>0310</t>
  </si>
  <si>
    <t>Расходы  по ГО и ЧС</t>
  </si>
  <si>
    <t>расходы на приобр.ОС по ГО и ЧС</t>
  </si>
  <si>
    <t>2240001220</t>
  </si>
  <si>
    <t>Приобретение мат.ценностей для пожар.без-ти</t>
  </si>
  <si>
    <t>2230101150</t>
  </si>
  <si>
    <t>2230201650</t>
  </si>
  <si>
    <t>2230370140</t>
  </si>
  <si>
    <t>22303S0140</t>
  </si>
  <si>
    <t>9990001050</t>
  </si>
  <si>
    <t>9990001060</t>
  </si>
  <si>
    <t>2220100250</t>
  </si>
  <si>
    <t>2220200360</t>
  </si>
  <si>
    <t>2220201530</t>
  </si>
  <si>
    <t>2220201560</t>
  </si>
  <si>
    <t>2220201580</t>
  </si>
  <si>
    <t>2220201590</t>
  </si>
  <si>
    <t>Схема газоснабжения</t>
  </si>
  <si>
    <t>Мероприятия на ремонт систем водоснабжения</t>
  </si>
  <si>
    <t>Содержание объектов водоснабжения</t>
  </si>
  <si>
    <t>9990002310</t>
  </si>
  <si>
    <t xml:space="preserve">22203 00000// </t>
  </si>
  <si>
    <t>2220301600</t>
  </si>
  <si>
    <t>2220301620</t>
  </si>
  <si>
    <t>2210700730</t>
  </si>
  <si>
    <t>2210705120</t>
  </si>
  <si>
    <t>1105</t>
  </si>
  <si>
    <t xml:space="preserve">КУЛЬТУРА и СПОРТ </t>
  </si>
  <si>
    <t>СПОРТ</t>
  </si>
  <si>
    <t xml:space="preserve">Мероприятия по спорту </t>
  </si>
  <si>
    <t>9990000300</t>
  </si>
  <si>
    <t>2210100200</t>
  </si>
  <si>
    <t>119</t>
  </si>
  <si>
    <t>2210200210</t>
  </si>
  <si>
    <t>2210301720</t>
  </si>
  <si>
    <t>Благоустройство (освещение нас.пунктов )</t>
  </si>
  <si>
    <t>Прочие субсидии  бюджетам поселений  (по 95-ОЗ  и 42- ОЗ; на рем.ДК)</t>
  </si>
  <si>
    <t>853</t>
  </si>
  <si>
    <t>2230370880</t>
  </si>
  <si>
    <t>22303S0880</t>
  </si>
  <si>
    <t>2230374390</t>
  </si>
  <si>
    <t>22303S4390</t>
  </si>
  <si>
    <t>Участие в пр.по 95 ОЗ ( ср-ва обл.бюд.) зам.ламп</t>
  </si>
  <si>
    <t>Участие в пр.по 95 ОЗ ( ср-ва мес.бюд.) зам.ламп</t>
  </si>
  <si>
    <t>2220370880</t>
  </si>
  <si>
    <t xml:space="preserve">Участие в пр.по 42 ОЗ ( ср-ва мес.бюд.) </t>
  </si>
  <si>
    <t>2220374390</t>
  </si>
  <si>
    <t>22203S4390</t>
  </si>
  <si>
    <t>Участие в пр.по 42 ОЗ ( ср-ва обл.бюд.)  устр. Площ.ТБО п.Скр.</t>
  </si>
  <si>
    <t>Расходы на участие в мероприятиях по вып.гос.программы ЛО "Борьба с борщевиком Мест.бюд.)</t>
  </si>
  <si>
    <t>Расходы на участие в мероприятиях по вып.гос.программы ЛО "Борьба с борщевиком обл.бюд.)</t>
  </si>
  <si>
    <t>2220374310</t>
  </si>
  <si>
    <t>22203S4310</t>
  </si>
  <si>
    <t>Работы, услуги по содержанию имущества (рем.ДК средства Обл.Б в части софинанс.)</t>
  </si>
  <si>
    <t>2210670670</t>
  </si>
  <si>
    <t>22106S0670</t>
  </si>
  <si>
    <t>Работы, услуги по содержанию имущества (рем.ДК средства М.Б в части софинанс.)</t>
  </si>
  <si>
    <t>Работы, услуги по содержанию имущества (проект.ДК  М.бюджет)</t>
  </si>
  <si>
    <t>Расходы по проектированию ДК Скреблово ( по соглаш с комитетом  в части М.Б.)</t>
  </si>
  <si>
    <t>22107S0660</t>
  </si>
  <si>
    <t>Дорожное хозяйство софинансир.прогр.ЛО в части МБ( проезды к МКД) ср-ва мест.бюд. По КДХ</t>
  </si>
  <si>
    <t>Участ в прогр.ЛО по 95 ОЗ (рем.дорог в деревнях ) в части Обл.бюд.</t>
  </si>
  <si>
    <t>Участ в прогр.ЛО по 95 ОЗ (рем.дорог в деревнях ) в части Местбюд.</t>
  </si>
  <si>
    <t>Участ в прогр.ЛО по 42 ОЗ (рем.дорог в адм.центр ) в части Местбюд.</t>
  </si>
  <si>
    <t>Участ в прогр.ЛО по 42 ОЗ (рем.дорог в адм.центре) в части Обл.бюд.</t>
  </si>
  <si>
    <t>Факт за 3 кв . 2016г</t>
  </si>
  <si>
    <t>ИСПОЛНЕНИЕ  РОСПИСИ РАСХОДОВ ЗА 3 квартал 2016 года</t>
  </si>
  <si>
    <t>3 квартал 2016 г.</t>
  </si>
  <si>
    <t>Содержание и обслуживание  объектов имущества казны</t>
  </si>
  <si>
    <t>9990001030</t>
  </si>
  <si>
    <t>2210600730</t>
  </si>
  <si>
    <t>Проектирование,строительство  и реконструкция объектов муниципальной собственности</t>
  </si>
  <si>
    <t>2210770660</t>
  </si>
  <si>
    <t>2210470360</t>
  </si>
  <si>
    <t>Обеспечение выплат стимулирующего характера работника культуры муниц.учреждений</t>
  </si>
  <si>
    <t>СЕЛЬСКОГО ПОСЕЛЕНИЯ за  3 квартал 2016 года.</t>
  </si>
  <si>
    <t xml:space="preserve">за 3 квартал 2016 года </t>
  </si>
  <si>
    <t>к постановлению № 435   от 18.10.16г.</t>
  </si>
  <si>
    <t>2 02 02077 10 0000 151</t>
  </si>
  <si>
    <t>Субсидии бюджетам поселений на бюджетные инвестиции в объекты капмтального строительства собственности муниципальных образований</t>
  </si>
  <si>
    <t>к постановлению № 435    от 18.10.16г.</t>
  </si>
  <si>
    <t>к постановлению № 435 от 18.10.16г.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</si>
</sst>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0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wrapText="1"/>
    </xf>
    <xf numFmtId="4" fontId="5" fillId="0" borderId="26" xfId="0" applyNumberFormat="1" applyFont="1" applyFill="1" applyBorder="1" applyAlignment="1">
      <alignment horizontal="right" wrapText="1"/>
    </xf>
    <xf numFmtId="49" fontId="3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3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" fontId="21" fillId="0" borderId="20" xfId="0" applyNumberFormat="1" applyFont="1" applyFill="1" applyBorder="1" applyAlignment="1">
      <alignment horizontal="righ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28" xfId="0" applyFont="1" applyBorder="1" applyAlignment="1">
      <alignment horizontal="center" vertical="top" wrapText="1"/>
    </xf>
    <xf numFmtId="179" fontId="0" fillId="0" borderId="32" xfId="0" applyNumberFormat="1" applyBorder="1" applyAlignment="1">
      <alignment/>
    </xf>
    <xf numFmtId="0" fontId="14" fillId="0" borderId="33" xfId="0" applyFont="1" applyBorder="1" applyAlignment="1">
      <alignment vertical="top" wrapText="1"/>
    </xf>
    <xf numFmtId="0" fontId="11" fillId="0" borderId="34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" fontId="5" fillId="0" borderId="35" xfId="0" applyNumberFormat="1" applyFont="1" applyFill="1" applyBorder="1" applyAlignment="1">
      <alignment horizontal="right" vertical="top" wrapText="1"/>
    </xf>
    <xf numFmtId="49" fontId="5" fillId="0" borderId="36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" fontId="5" fillId="0" borderId="37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72" fontId="4" fillId="0" borderId="39" xfId="0" applyNumberFormat="1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left" vertical="top" wrapText="1"/>
    </xf>
    <xf numFmtId="4" fontId="4" fillId="0" borderId="3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2" fontId="14" fillId="0" borderId="12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0" fillId="0" borderId="41" xfId="0" applyNumberFormat="1" applyBorder="1" applyAlignment="1">
      <alignment/>
    </xf>
    <xf numFmtId="0" fontId="27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1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4" fillId="0" borderId="25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179" fontId="4" fillId="0" borderId="43" xfId="0" applyNumberFormat="1" applyFont="1" applyBorder="1" applyAlignment="1">
      <alignment/>
    </xf>
    <xf numFmtId="179" fontId="3" fillId="0" borderId="43" xfId="0" applyNumberFormat="1" applyFont="1" applyBorder="1" applyAlignment="1">
      <alignment/>
    </xf>
    <xf numFmtId="0" fontId="4" fillId="0" borderId="20" xfId="0" applyFont="1" applyBorder="1" applyAlignment="1">
      <alignment/>
    </xf>
    <xf numFmtId="172" fontId="4" fillId="0" borderId="44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right" vertical="top" wrapText="1"/>
    </xf>
    <xf numFmtId="0" fontId="4" fillId="0" borderId="29" xfId="0" applyFont="1" applyBorder="1" applyAlignment="1">
      <alignment/>
    </xf>
    <xf numFmtId="172" fontId="5" fillId="0" borderId="33" xfId="0" applyNumberFormat="1" applyFont="1" applyFill="1" applyBorder="1" applyAlignment="1">
      <alignment horizontal="left" vertical="top" wrapText="1"/>
    </xf>
    <xf numFmtId="0" fontId="3" fillId="0" borderId="24" xfId="0" applyFont="1" applyBorder="1" applyAlignment="1">
      <alignment/>
    </xf>
    <xf numFmtId="4" fontId="5" fillId="0" borderId="25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179" fontId="3" fillId="0" borderId="41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 horizontal="left" vertical="top" wrapText="1"/>
    </xf>
    <xf numFmtId="49" fontId="9" fillId="0" borderId="45" xfId="0" applyNumberFormat="1" applyFont="1" applyFill="1" applyBorder="1" applyAlignment="1">
      <alignment horizontal="left" vertical="top" wrapText="1"/>
    </xf>
    <xf numFmtId="179" fontId="4" fillId="0" borderId="41" xfId="0" applyNumberFormat="1" applyFont="1" applyBorder="1" applyAlignment="1">
      <alignment/>
    </xf>
    <xf numFmtId="179" fontId="4" fillId="0" borderId="41" xfId="0" applyNumberFormat="1" applyFont="1" applyBorder="1" applyAlignment="1">
      <alignment/>
    </xf>
    <xf numFmtId="49" fontId="4" fillId="0" borderId="45" xfId="0" applyNumberFormat="1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left" vertical="top" wrapText="1"/>
    </xf>
    <xf numFmtId="49" fontId="4" fillId="0" borderId="46" xfId="0" applyNumberFormat="1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top" wrapText="1"/>
    </xf>
    <xf numFmtId="172" fontId="5" fillId="0" borderId="21" xfId="0" applyNumberFormat="1" applyFont="1" applyFill="1" applyBorder="1" applyAlignment="1">
      <alignment horizontal="left" vertical="top" wrapText="1"/>
    </xf>
    <xf numFmtId="179" fontId="5" fillId="0" borderId="41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49" fontId="3" fillId="0" borderId="47" xfId="0" applyNumberFormat="1" applyFont="1" applyFill="1" applyBorder="1" applyAlignment="1">
      <alignment horizontal="left"/>
    </xf>
    <xf numFmtId="49" fontId="3" fillId="0" borderId="48" xfId="0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right" wrapText="1"/>
    </xf>
    <xf numFmtId="49" fontId="3" fillId="0" borderId="49" xfId="0" applyNumberFormat="1" applyFont="1" applyFill="1" applyBorder="1" applyAlignment="1">
      <alignment horizontal="left"/>
    </xf>
    <xf numFmtId="49" fontId="3" fillId="0" borderId="50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right" wrapText="1"/>
    </xf>
    <xf numFmtId="4" fontId="3" fillId="0" borderId="51" xfId="0" applyNumberFormat="1" applyFont="1" applyFill="1" applyBorder="1" applyAlignment="1">
      <alignment horizontal="right" wrapText="1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179" fontId="4" fillId="0" borderId="54" xfId="0" applyNumberFormat="1" applyFont="1" applyBorder="1" applyAlignment="1">
      <alignment/>
    </xf>
    <xf numFmtId="179" fontId="4" fillId="0" borderId="53" xfId="0" applyNumberFormat="1" applyFont="1" applyBorder="1" applyAlignment="1">
      <alignment/>
    </xf>
    <xf numFmtId="179" fontId="4" fillId="0" borderId="53" xfId="0" applyNumberFormat="1" applyFont="1" applyBorder="1" applyAlignment="1">
      <alignment/>
    </xf>
    <xf numFmtId="179" fontId="4" fillId="0" borderId="55" xfId="0" applyNumberFormat="1" applyFont="1" applyBorder="1" applyAlignment="1">
      <alignment/>
    </xf>
    <xf numFmtId="49" fontId="21" fillId="0" borderId="40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right" vertical="top" wrapText="1"/>
    </xf>
    <xf numFmtId="4" fontId="21" fillId="0" borderId="19" xfId="0" applyNumberFormat="1" applyFont="1" applyFill="1" applyBorder="1" applyAlignment="1">
      <alignment horizontal="right" vertical="top" wrapText="1"/>
    </xf>
    <xf numFmtId="179" fontId="4" fillId="0" borderId="56" xfId="0" applyNumberFormat="1" applyFont="1" applyBorder="1" applyAlignment="1">
      <alignment/>
    </xf>
    <xf numFmtId="0" fontId="4" fillId="0" borderId="26" xfId="0" applyFont="1" applyBorder="1" applyAlignment="1">
      <alignment/>
    </xf>
    <xf numFmtId="179" fontId="3" fillId="0" borderId="54" xfId="0" applyNumberFormat="1" applyFont="1" applyBorder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179" fontId="26" fillId="0" borderId="43" xfId="0" applyNumberFormat="1" applyFont="1" applyBorder="1" applyAlignment="1">
      <alignment/>
    </xf>
    <xf numFmtId="2" fontId="16" fillId="0" borderId="12" xfId="0" applyNumberFormat="1" applyFont="1" applyBorder="1" applyAlignment="1">
      <alignment horizontal="center" vertical="top" wrapText="1"/>
    </xf>
    <xf numFmtId="179" fontId="4" fillId="0" borderId="18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4" fontId="5" fillId="0" borderId="30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79" fontId="4" fillId="0" borderId="15" xfId="0" applyNumberFormat="1" applyFont="1" applyBorder="1" applyAlignment="1">
      <alignment/>
    </xf>
    <xf numFmtId="179" fontId="29" fillId="0" borderId="43" xfId="0" applyNumberFormat="1" applyFont="1" applyBorder="1" applyAlignment="1">
      <alignment/>
    </xf>
    <xf numFmtId="49" fontId="30" fillId="0" borderId="17" xfId="0" applyNumberFormat="1" applyFont="1" applyFill="1" applyBorder="1" applyAlignment="1">
      <alignment horizontal="left" vertical="top" wrapText="1"/>
    </xf>
    <xf numFmtId="49" fontId="30" fillId="0" borderId="16" xfId="0" applyNumberFormat="1" applyFont="1" applyFill="1" applyBorder="1" applyAlignment="1">
      <alignment horizontal="center" vertical="top" wrapText="1"/>
    </xf>
    <xf numFmtId="4" fontId="30" fillId="0" borderId="16" xfId="0" applyNumberFormat="1" applyFont="1" applyFill="1" applyBorder="1" applyAlignment="1">
      <alignment horizontal="right" vertical="top" wrapText="1"/>
    </xf>
    <xf numFmtId="4" fontId="30" fillId="0" borderId="24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179" fontId="30" fillId="0" borderId="43" xfId="0" applyNumberFormat="1" applyFont="1" applyBorder="1" applyAlignment="1">
      <alignment/>
    </xf>
    <xf numFmtId="0" fontId="28" fillId="0" borderId="0" xfId="0" applyFont="1" applyAlignment="1">
      <alignment/>
    </xf>
    <xf numFmtId="49" fontId="31" fillId="0" borderId="17" xfId="0" applyNumberFormat="1" applyFont="1" applyFill="1" applyBorder="1" applyAlignment="1">
      <alignment horizontal="left"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179" fontId="10" fillId="0" borderId="43" xfId="0" applyNumberFormat="1" applyFont="1" applyBorder="1" applyAlignment="1">
      <alignment/>
    </xf>
    <xf numFmtId="2" fontId="12" fillId="0" borderId="12" xfId="0" applyNumberFormat="1" applyFont="1" applyBorder="1" applyAlignment="1">
      <alignment horizontal="center" vertical="top" wrapText="1"/>
    </xf>
    <xf numFmtId="179" fontId="4" fillId="0" borderId="14" xfId="0" applyNumberFormat="1" applyFont="1" applyBorder="1" applyAlignment="1">
      <alignment/>
    </xf>
    <xf numFmtId="179" fontId="0" fillId="0" borderId="57" xfId="0" applyNumberForma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179" fontId="4" fillId="0" borderId="11" xfId="0" applyNumberFormat="1" applyFont="1" applyBorder="1" applyAlignment="1">
      <alignment/>
    </xf>
    <xf numFmtId="179" fontId="3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5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23" xfId="0" applyFont="1" applyBorder="1" applyAlignment="1">
      <alignment horizontal="center" vertical="top" wrapText="1"/>
    </xf>
    <xf numFmtId="2" fontId="17" fillId="0" borderId="34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2" fontId="17" fillId="0" borderId="59" xfId="0" applyNumberFormat="1" applyFont="1" applyBorder="1" applyAlignment="1">
      <alignment horizontal="center" vertical="top" wrapText="1"/>
    </xf>
    <xf numFmtId="2" fontId="17" fillId="0" borderId="60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center" wrapText="1"/>
    </xf>
    <xf numFmtId="2" fontId="17" fillId="0" borderId="61" xfId="0" applyNumberFormat="1" applyFont="1" applyBorder="1" applyAlignment="1">
      <alignment horizontal="center" vertical="center" wrapText="1"/>
    </xf>
    <xf numFmtId="2" fontId="17" fillId="0" borderId="62" xfId="0" applyNumberFormat="1" applyFont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 vertical="center" wrapText="1"/>
    </xf>
    <xf numFmtId="2" fontId="17" fillId="0" borderId="34" xfId="0" applyNumberFormat="1" applyFont="1" applyBorder="1" applyAlignment="1">
      <alignment horizontal="center" vertical="top" wrapText="1"/>
    </xf>
    <xf numFmtId="2" fontId="17" fillId="0" borderId="59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32" fillId="0" borderId="62" xfId="0" applyNumberFormat="1" applyFont="1" applyBorder="1" applyAlignment="1">
      <alignment horizontal="center" vertical="center" wrapText="1"/>
    </xf>
    <xf numFmtId="2" fontId="18" fillId="0" borderId="60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7" fillId="0" borderId="63" xfId="0" applyNumberFormat="1" applyFont="1" applyBorder="1" applyAlignment="1">
      <alignment/>
    </xf>
    <xf numFmtId="0" fontId="12" fillId="0" borderId="64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3" fillId="0" borderId="59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5" fillId="0" borderId="62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0" fillId="0" borderId="60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15" fillId="0" borderId="59" xfId="0" applyFont="1" applyBorder="1" applyAlignment="1">
      <alignment wrapText="1"/>
    </xf>
    <xf numFmtId="0" fontId="15" fillId="0" borderId="62" xfId="0" applyFont="1" applyBorder="1" applyAlignment="1">
      <alignment wrapText="1"/>
    </xf>
    <xf numFmtId="0" fontId="27" fillId="0" borderId="63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65" xfId="0" applyBorder="1" applyAlignment="1">
      <alignment/>
    </xf>
    <xf numFmtId="0" fontId="0" fillId="0" borderId="32" xfId="0" applyBorder="1" applyAlignment="1">
      <alignment/>
    </xf>
    <xf numFmtId="179" fontId="10" fillId="0" borderId="32" xfId="0" applyNumberFormat="1" applyFont="1" applyBorder="1" applyAlignment="1">
      <alignment horizontal="center" vertical="center"/>
    </xf>
    <xf numFmtId="179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/>
    </xf>
    <xf numFmtId="179" fontId="0" fillId="0" borderId="67" xfId="0" applyNumberFormat="1" applyBorder="1" applyAlignment="1">
      <alignment/>
    </xf>
    <xf numFmtId="179" fontId="0" fillId="0" borderId="68" xfId="0" applyNumberFormat="1" applyBorder="1" applyAlignment="1">
      <alignment/>
    </xf>
    <xf numFmtId="179" fontId="0" fillId="0" borderId="69" xfId="0" applyNumberFormat="1" applyBorder="1" applyAlignment="1">
      <alignment/>
    </xf>
    <xf numFmtId="179" fontId="0" fillId="0" borderId="65" xfId="0" applyNumberFormat="1" applyBorder="1" applyAlignment="1">
      <alignment/>
    </xf>
    <xf numFmtId="179" fontId="10" fillId="0" borderId="32" xfId="0" applyNumberFormat="1" applyFont="1" applyBorder="1" applyAlignment="1">
      <alignment vertical="top"/>
    </xf>
    <xf numFmtId="179" fontId="27" fillId="0" borderId="32" xfId="0" applyNumberFormat="1" applyFont="1" applyBorder="1" applyAlignment="1">
      <alignment vertical="top"/>
    </xf>
    <xf numFmtId="179" fontId="23" fillId="0" borderId="32" xfId="0" applyNumberFormat="1" applyFont="1" applyBorder="1" applyAlignment="1">
      <alignment vertical="center"/>
    </xf>
    <xf numFmtId="179" fontId="0" fillId="0" borderId="70" xfId="0" applyNumberFormat="1" applyBorder="1" applyAlignment="1">
      <alignment/>
    </xf>
    <xf numFmtId="179" fontId="23" fillId="0" borderId="70" xfId="0" applyNumberFormat="1" applyFont="1" applyBorder="1" applyAlignment="1">
      <alignment/>
    </xf>
    <xf numFmtId="179" fontId="0" fillId="0" borderId="70" xfId="0" applyNumberFormat="1" applyFont="1" applyBorder="1" applyAlignment="1">
      <alignment/>
    </xf>
    <xf numFmtId="0" fontId="20" fillId="0" borderId="12" xfId="0" applyFont="1" applyBorder="1" applyAlignment="1">
      <alignment wrapText="1"/>
    </xf>
    <xf numFmtId="0" fontId="13" fillId="0" borderId="28" xfId="0" applyFont="1" applyBorder="1" applyAlignment="1">
      <alignment/>
    </xf>
    <xf numFmtId="0" fontId="15" fillId="0" borderId="23" xfId="0" applyFont="1" applyBorder="1" applyAlignment="1">
      <alignment/>
    </xf>
    <xf numFmtId="2" fontId="17" fillId="0" borderId="34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7" fillId="0" borderId="59" xfId="0" applyNumberFormat="1" applyFont="1" applyBorder="1" applyAlignment="1">
      <alignment horizontal="center"/>
    </xf>
    <xf numFmtId="2" fontId="17" fillId="0" borderId="60" xfId="0" applyNumberFormat="1" applyFont="1" applyBorder="1" applyAlignment="1">
      <alignment horizontal="center"/>
    </xf>
    <xf numFmtId="2" fontId="17" fillId="0" borderId="61" xfId="0" applyNumberFormat="1" applyFont="1" applyBorder="1" applyAlignment="1">
      <alignment vertical="center"/>
    </xf>
    <xf numFmtId="2" fontId="17" fillId="0" borderId="62" xfId="0" applyNumberFormat="1" applyFont="1" applyBorder="1" applyAlignment="1">
      <alignment horizontal="center" vertical="center"/>
    </xf>
    <xf numFmtId="2" fontId="17" fillId="0" borderId="60" xfId="0" applyNumberFormat="1" applyFont="1" applyBorder="1" applyAlignment="1">
      <alignment vertical="center"/>
    </xf>
    <xf numFmtId="2" fontId="17" fillId="0" borderId="62" xfId="0" applyNumberFormat="1" applyFont="1" applyBorder="1" applyAlignment="1">
      <alignment vertical="center"/>
    </xf>
    <xf numFmtId="2" fontId="17" fillId="0" borderId="34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59" xfId="0" applyNumberFormat="1" applyFont="1" applyBorder="1" applyAlignment="1">
      <alignment horizontal="center" vertical="center"/>
    </xf>
    <xf numFmtId="2" fontId="17" fillId="0" borderId="60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179" fontId="24" fillId="0" borderId="12" xfId="0" applyNumberFormat="1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2" fontId="18" fillId="0" borderId="15" xfId="0" applyNumberFormat="1" applyFont="1" applyBorder="1" applyAlignment="1">
      <alignment horizontal="center" vertical="center" wrapText="1"/>
    </xf>
    <xf numFmtId="0" fontId="20" fillId="0" borderId="62" xfId="0" applyFont="1" applyBorder="1" applyAlignment="1">
      <alignment vertical="top" wrapText="1"/>
    </xf>
    <xf numFmtId="2" fontId="16" fillId="0" borderId="62" xfId="0" applyNumberFormat="1" applyFont="1" applyBorder="1" applyAlignment="1">
      <alignment horizontal="center" vertical="center"/>
    </xf>
    <xf numFmtId="179" fontId="10" fillId="0" borderId="70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right" wrapText="1"/>
    </xf>
    <xf numFmtId="179" fontId="4" fillId="0" borderId="43" xfId="0" applyNumberFormat="1" applyFont="1" applyBorder="1" applyAlignment="1">
      <alignment/>
    </xf>
    <xf numFmtId="179" fontId="4" fillId="0" borderId="54" xfId="0" applyNumberFormat="1" applyFont="1" applyBorder="1" applyAlignment="1">
      <alignment/>
    </xf>
    <xf numFmtId="172" fontId="5" fillId="0" borderId="18" xfId="0" applyNumberFormat="1" applyFont="1" applyFill="1" applyBorder="1" applyAlignment="1">
      <alignment horizontal="left" vertical="top" wrapText="1"/>
    </xf>
    <xf numFmtId="172" fontId="5" fillId="0" borderId="17" xfId="0" applyNumberFormat="1" applyFont="1" applyFill="1" applyBorder="1" applyAlignment="1">
      <alignment horizontal="left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179" fontId="26" fillId="0" borderId="16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2" fontId="16" fillId="0" borderId="34" xfId="0" applyNumberFormat="1" applyFont="1" applyBorder="1" applyAlignment="1">
      <alignment horizontal="center" vertical="center" wrapText="1"/>
    </xf>
    <xf numFmtId="179" fontId="10" fillId="0" borderId="66" xfId="0" applyNumberFormat="1" applyFont="1" applyBorder="1" applyAlignment="1">
      <alignment/>
    </xf>
    <xf numFmtId="0" fontId="14" fillId="0" borderId="27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3" fillId="0" borderId="73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5" fillId="0" borderId="61" xfId="0" applyFont="1" applyBorder="1" applyAlignment="1">
      <alignment vertical="top" wrapText="1"/>
    </xf>
    <xf numFmtId="0" fontId="15" fillId="0" borderId="62" xfId="0" applyFont="1" applyBorder="1" applyAlignment="1">
      <alignment vertical="top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7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2">
      <selection activeCell="E11" sqref="E11"/>
    </sheetView>
  </sheetViews>
  <sheetFormatPr defaultColWidth="9.140625" defaultRowHeight="12.75"/>
  <cols>
    <col min="1" max="1" width="1.57421875" style="0" customWidth="1"/>
    <col min="2" max="2" width="24.140625" style="0" customWidth="1"/>
    <col min="3" max="3" width="35.140625" style="0" customWidth="1"/>
    <col min="4" max="5" width="15.140625" style="0" customWidth="1"/>
    <col min="6" max="6" width="8.421875" style="0" customWidth="1"/>
    <col min="7" max="7" width="6.28125" style="0" customWidth="1"/>
    <col min="8" max="8" width="9.00390625" style="0" customWidth="1"/>
  </cols>
  <sheetData>
    <row r="1" ht="12.75">
      <c r="D1" t="s">
        <v>116</v>
      </c>
    </row>
    <row r="2" ht="12.75">
      <c r="D2" s="61" t="s">
        <v>348</v>
      </c>
    </row>
    <row r="4" spans="1:5" ht="15.75">
      <c r="A4" s="10"/>
      <c r="B4" s="62" t="s">
        <v>115</v>
      </c>
      <c r="C4" s="63"/>
      <c r="D4" s="64"/>
      <c r="E4" s="64"/>
    </row>
    <row r="5" spans="1:5" ht="16.5" thickBot="1">
      <c r="A5" s="10"/>
      <c r="B5" s="62" t="s">
        <v>346</v>
      </c>
      <c r="C5" s="64"/>
      <c r="D5" s="64"/>
      <c r="E5" s="64"/>
    </row>
    <row r="6" spans="1:6" ht="30.75" customHeight="1" thickBot="1">
      <c r="A6" s="10"/>
      <c r="B6" s="289" t="s">
        <v>78</v>
      </c>
      <c r="C6" s="291" t="s">
        <v>79</v>
      </c>
      <c r="D6" s="181" t="s">
        <v>129</v>
      </c>
      <c r="E6" s="231" t="s">
        <v>336</v>
      </c>
      <c r="F6" s="215" t="s">
        <v>128</v>
      </c>
    </row>
    <row r="7" spans="1:6" ht="18.75" customHeight="1" hidden="1" thickBot="1">
      <c r="A7" s="10"/>
      <c r="B7" s="290"/>
      <c r="C7" s="292"/>
      <c r="D7" s="54"/>
      <c r="E7" s="232"/>
      <c r="F7" s="216"/>
    </row>
    <row r="8" spans="1:6" ht="16.5" thickBot="1">
      <c r="A8" s="10"/>
      <c r="B8" s="58">
        <v>1</v>
      </c>
      <c r="C8" s="9">
        <v>2</v>
      </c>
      <c r="D8" s="9"/>
      <c r="E8" s="233"/>
      <c r="F8" s="217"/>
    </row>
    <row r="9" spans="1:6" ht="16.5" customHeight="1" thickBot="1">
      <c r="A9" s="10"/>
      <c r="B9" s="59"/>
      <c r="C9" s="54" t="s">
        <v>80</v>
      </c>
      <c r="D9" s="57"/>
      <c r="E9" s="233"/>
      <c r="F9" s="216"/>
    </row>
    <row r="10" spans="1:6" ht="18" customHeight="1" thickBot="1">
      <c r="A10" s="10"/>
      <c r="B10" s="285" t="s">
        <v>81</v>
      </c>
      <c r="C10" s="54" t="s">
        <v>82</v>
      </c>
      <c r="D10" s="81">
        <f>D15+D12+D13+D18+D22+D25+D27+D30+D14+D21+D29</f>
        <v>12372600</v>
      </c>
      <c r="E10" s="81">
        <f>E15+E12+E13+E18+E22+E25+E27+E30+E14+E21+E29</f>
        <v>5531512.19</v>
      </c>
      <c r="F10" s="218">
        <f aca="true" t="shared" si="0" ref="F10:F18">E10/D10*100</f>
        <v>44.7077589997252</v>
      </c>
    </row>
    <row r="11" spans="1:6" ht="22.5" customHeight="1" thickBot="1">
      <c r="A11" s="10"/>
      <c r="B11" s="275" t="s">
        <v>83</v>
      </c>
      <c r="C11" s="60" t="s">
        <v>84</v>
      </c>
      <c r="D11" s="154">
        <f>D12</f>
        <v>1536200</v>
      </c>
      <c r="E11" s="154">
        <f>E12</f>
        <v>1258118.85</v>
      </c>
      <c r="F11" s="218">
        <f t="shared" si="0"/>
        <v>81.89811547975525</v>
      </c>
    </row>
    <row r="12" spans="1:6" ht="18" customHeight="1" thickBot="1">
      <c r="A12" s="10"/>
      <c r="B12" s="278" t="s">
        <v>85</v>
      </c>
      <c r="C12" s="199" t="s">
        <v>86</v>
      </c>
      <c r="D12" s="182">
        <v>1536200</v>
      </c>
      <c r="E12" s="234">
        <v>1258118.85</v>
      </c>
      <c r="F12" s="219">
        <f t="shared" si="0"/>
        <v>81.89811547975525</v>
      </c>
    </row>
    <row r="13" spans="1:6" ht="39.75" customHeight="1" thickBot="1">
      <c r="A13" s="10"/>
      <c r="B13" s="281" t="s">
        <v>151</v>
      </c>
      <c r="C13" s="200" t="s">
        <v>152</v>
      </c>
      <c r="D13" s="183">
        <v>1855900</v>
      </c>
      <c r="E13" s="235">
        <v>1353995.6</v>
      </c>
      <c r="F13" s="55">
        <f t="shared" si="0"/>
        <v>72.95627997198125</v>
      </c>
    </row>
    <row r="14" spans="1:6" ht="33.75" customHeight="1" thickBot="1">
      <c r="A14" s="10"/>
      <c r="B14" s="286" t="s">
        <v>191</v>
      </c>
      <c r="C14" s="201" t="s">
        <v>192</v>
      </c>
      <c r="D14" s="184">
        <v>5500</v>
      </c>
      <c r="E14" s="236">
        <v>17466.07</v>
      </c>
      <c r="F14" s="55">
        <f t="shared" si="0"/>
        <v>317.5649090909091</v>
      </c>
    </row>
    <row r="15" spans="1:6" ht="24" customHeight="1" thickBot="1">
      <c r="A15" s="10"/>
      <c r="B15" s="275" t="s">
        <v>87</v>
      </c>
      <c r="C15" s="60" t="s">
        <v>88</v>
      </c>
      <c r="D15" s="171">
        <f>D16+D17</f>
        <v>8145000</v>
      </c>
      <c r="E15" s="171">
        <f>E16+E17</f>
        <v>2467148.45</v>
      </c>
      <c r="F15" s="55">
        <f t="shared" si="0"/>
        <v>30.290343155310005</v>
      </c>
    </row>
    <row r="16" spans="1:6" ht="18" customHeight="1">
      <c r="A16" s="10"/>
      <c r="B16" s="280" t="s">
        <v>89</v>
      </c>
      <c r="C16" s="202" t="s">
        <v>73</v>
      </c>
      <c r="D16" s="185">
        <v>7750000</v>
      </c>
      <c r="E16" s="237">
        <v>2319441.41</v>
      </c>
      <c r="F16" s="220">
        <f t="shared" si="0"/>
        <v>29.928276258064518</v>
      </c>
    </row>
    <row r="17" spans="1:6" ht="46.5" customHeight="1" thickBot="1">
      <c r="A17" s="10"/>
      <c r="B17" s="276" t="s">
        <v>90</v>
      </c>
      <c r="C17" s="203" t="s">
        <v>91</v>
      </c>
      <c r="D17" s="186">
        <v>395000</v>
      </c>
      <c r="E17" s="238">
        <v>147707.04</v>
      </c>
      <c r="F17" s="221">
        <f t="shared" si="0"/>
        <v>37.39418734177215</v>
      </c>
    </row>
    <row r="18" spans="1:6" ht="30.75" customHeight="1" thickBot="1">
      <c r="A18" s="10"/>
      <c r="B18" s="275" t="s">
        <v>92</v>
      </c>
      <c r="C18" s="8" t="s">
        <v>93</v>
      </c>
      <c r="D18" s="187">
        <f>D20</f>
        <v>50000</v>
      </c>
      <c r="E18" s="187">
        <f>E20</f>
        <v>10570</v>
      </c>
      <c r="F18" s="55">
        <f t="shared" si="0"/>
        <v>21.14</v>
      </c>
    </row>
    <row r="19" spans="1:6" ht="12.75" hidden="1">
      <c r="A19" s="10"/>
      <c r="B19" s="293" t="s">
        <v>110</v>
      </c>
      <c r="C19" s="295" t="s">
        <v>112</v>
      </c>
      <c r="D19" s="188"/>
      <c r="E19" s="239"/>
      <c r="F19" s="223"/>
    </row>
    <row r="20" spans="1:6" ht="67.5" customHeight="1">
      <c r="A20" s="10"/>
      <c r="B20" s="294"/>
      <c r="C20" s="296"/>
      <c r="D20" s="189">
        <v>50000</v>
      </c>
      <c r="E20" s="240">
        <v>10570</v>
      </c>
      <c r="F20" s="222">
        <f>E20/D20*100</f>
        <v>21.14</v>
      </c>
    </row>
    <row r="21" spans="1:6" ht="30.75" customHeight="1" thickBot="1">
      <c r="A21" s="10"/>
      <c r="B21" s="277" t="s">
        <v>237</v>
      </c>
      <c r="C21" s="204" t="s">
        <v>238</v>
      </c>
      <c r="D21" s="189">
        <v>0</v>
      </c>
      <c r="E21" s="240">
        <v>0</v>
      </c>
      <c r="F21" s="222"/>
    </row>
    <row r="22" spans="1:6" ht="45" customHeight="1" thickBot="1">
      <c r="A22" s="10"/>
      <c r="B22" s="275" t="s">
        <v>111</v>
      </c>
      <c r="C22" s="8" t="s">
        <v>94</v>
      </c>
      <c r="D22" s="187">
        <f>D23+D24</f>
        <v>730000</v>
      </c>
      <c r="E22" s="187">
        <f>E23+E24</f>
        <v>374388.22</v>
      </c>
      <c r="F22" s="55">
        <f>E22/D22*100</f>
        <v>51.286057534246574</v>
      </c>
    </row>
    <row r="23" spans="1:6" ht="68.25" customHeight="1">
      <c r="A23" s="10"/>
      <c r="B23" s="276" t="s">
        <v>113</v>
      </c>
      <c r="C23" s="205" t="s">
        <v>114</v>
      </c>
      <c r="D23" s="190">
        <v>150000</v>
      </c>
      <c r="E23" s="241">
        <v>69286.53</v>
      </c>
      <c r="F23" s="221">
        <f>E23/D23*100</f>
        <v>46.19102</v>
      </c>
    </row>
    <row r="24" spans="1:6" ht="35.25" customHeight="1" thickBot="1">
      <c r="A24" s="10"/>
      <c r="B24" s="277" t="s">
        <v>125</v>
      </c>
      <c r="C24" s="204" t="s">
        <v>126</v>
      </c>
      <c r="D24" s="189">
        <v>580000</v>
      </c>
      <c r="E24" s="242">
        <v>305101.69</v>
      </c>
      <c r="F24" s="222">
        <f>E24/D24*100</f>
        <v>52.60373965517241</v>
      </c>
    </row>
    <row r="25" spans="1:6" ht="30" customHeight="1" thickBot="1">
      <c r="A25" s="10"/>
      <c r="B25" s="275" t="s">
        <v>95</v>
      </c>
      <c r="C25" s="8" t="s">
        <v>96</v>
      </c>
      <c r="D25" s="154">
        <f>D26</f>
        <v>0</v>
      </c>
      <c r="E25" s="154">
        <f>E26</f>
        <v>0</v>
      </c>
      <c r="F25" s="55"/>
    </row>
    <row r="26" spans="1:6" ht="24.75" customHeight="1" thickBot="1">
      <c r="A26" s="10"/>
      <c r="B26" s="278" t="s">
        <v>136</v>
      </c>
      <c r="C26" s="206" t="s">
        <v>137</v>
      </c>
      <c r="D26" s="182">
        <v>0</v>
      </c>
      <c r="E26" s="234">
        <v>0</v>
      </c>
      <c r="F26" s="224"/>
    </row>
    <row r="27" spans="1:6" ht="29.25" thickBot="1">
      <c r="A27" s="10"/>
      <c r="B27" s="275" t="s">
        <v>97</v>
      </c>
      <c r="C27" s="8" t="s">
        <v>243</v>
      </c>
      <c r="D27" s="81">
        <f>SUM(D28:D28)</f>
        <v>0</v>
      </c>
      <c r="E27" s="81">
        <f>SUM(E28:E28)</f>
        <v>0</v>
      </c>
      <c r="F27" s="55"/>
    </row>
    <row r="28" spans="1:6" ht="39" thickBot="1">
      <c r="A28" s="10"/>
      <c r="B28" s="278" t="s">
        <v>138</v>
      </c>
      <c r="C28" s="206" t="s">
        <v>139</v>
      </c>
      <c r="D28" s="191">
        <v>0</v>
      </c>
      <c r="E28" s="243">
        <v>0</v>
      </c>
      <c r="F28" s="173"/>
    </row>
    <row r="29" spans="1:6" ht="39" thickBot="1">
      <c r="A29" s="10"/>
      <c r="B29" s="279" t="s">
        <v>241</v>
      </c>
      <c r="C29" s="207" t="s">
        <v>242</v>
      </c>
      <c r="D29" s="250">
        <v>0</v>
      </c>
      <c r="E29" s="244">
        <v>10000</v>
      </c>
      <c r="F29" s="55"/>
    </row>
    <row r="30" spans="1:6" ht="24" customHeight="1" thickBot="1">
      <c r="A30" s="10"/>
      <c r="B30" s="275" t="s">
        <v>98</v>
      </c>
      <c r="C30" s="8" t="s">
        <v>74</v>
      </c>
      <c r="D30" s="81">
        <f>D31</f>
        <v>50000</v>
      </c>
      <c r="E30" s="81">
        <f>E31+E32</f>
        <v>39825</v>
      </c>
      <c r="F30" s="225">
        <f>E30/D30*100</f>
        <v>79.65</v>
      </c>
    </row>
    <row r="31" spans="1:6" ht="30.75" customHeight="1">
      <c r="A31" s="10"/>
      <c r="B31" s="280" t="s">
        <v>99</v>
      </c>
      <c r="C31" s="208" t="s">
        <v>100</v>
      </c>
      <c r="D31" s="192">
        <v>50000</v>
      </c>
      <c r="E31" s="245">
        <v>39825</v>
      </c>
      <c r="F31" s="220">
        <f>E31/D31*100</f>
        <v>79.65</v>
      </c>
    </row>
    <row r="32" spans="1:6" ht="30.75" customHeight="1" thickBot="1">
      <c r="A32" s="10"/>
      <c r="B32" s="280" t="s">
        <v>99</v>
      </c>
      <c r="C32" s="204" t="s">
        <v>239</v>
      </c>
      <c r="D32" s="189">
        <v>0</v>
      </c>
      <c r="E32" s="240">
        <v>0</v>
      </c>
      <c r="F32" s="224"/>
    </row>
    <row r="33" spans="1:6" ht="22.5" customHeight="1" thickBot="1">
      <c r="A33" s="10"/>
      <c r="B33" s="281" t="s">
        <v>101</v>
      </c>
      <c r="C33" s="200" t="s">
        <v>102</v>
      </c>
      <c r="D33" s="171">
        <f>D34+D36+D37+D38+D40+D43+D45</f>
        <v>11036727.95</v>
      </c>
      <c r="E33" s="171">
        <f>E34+E36+E37+E38+E40+E43+E45</f>
        <v>9696852.95</v>
      </c>
      <c r="F33" s="226">
        <f>E33/D33*100</f>
        <v>87.8598529739061</v>
      </c>
    </row>
    <row r="34" spans="1:6" ht="53.25" customHeight="1" thickBot="1">
      <c r="A34" s="10"/>
      <c r="B34" s="282" t="s">
        <v>146</v>
      </c>
      <c r="C34" s="209" t="s">
        <v>103</v>
      </c>
      <c r="D34" s="193">
        <f>SUM(D35:D35)</f>
        <v>4180000</v>
      </c>
      <c r="E34" s="193">
        <f>SUM(E35:E35)</f>
        <v>3762000</v>
      </c>
      <c r="F34" s="227">
        <f aca="true" t="shared" si="1" ref="F34:F44">E34/D34*100</f>
        <v>90</v>
      </c>
    </row>
    <row r="35" spans="1:6" ht="53.25" customHeight="1">
      <c r="A35" s="10"/>
      <c r="B35" s="280" t="s">
        <v>104</v>
      </c>
      <c r="C35" s="208" t="s">
        <v>145</v>
      </c>
      <c r="D35" s="192">
        <v>4180000</v>
      </c>
      <c r="E35" s="192">
        <v>3762000</v>
      </c>
      <c r="F35" s="220">
        <f t="shared" si="1"/>
        <v>90</v>
      </c>
    </row>
    <row r="36" spans="1:6" ht="64.5" customHeight="1">
      <c r="A36" s="10"/>
      <c r="B36" s="283" t="s">
        <v>349</v>
      </c>
      <c r="C36" s="253" t="s">
        <v>350</v>
      </c>
      <c r="D36" s="287">
        <v>651000</v>
      </c>
      <c r="E36" s="287">
        <v>0</v>
      </c>
      <c r="F36" s="288">
        <f t="shared" si="1"/>
        <v>0</v>
      </c>
    </row>
    <row r="37" spans="1:6" ht="66.75" customHeight="1" thickBot="1">
      <c r="A37" s="10"/>
      <c r="B37" s="283" t="s">
        <v>247</v>
      </c>
      <c r="C37" s="253" t="s">
        <v>240</v>
      </c>
      <c r="D37" s="194">
        <v>960600</v>
      </c>
      <c r="E37" s="254">
        <v>960600</v>
      </c>
      <c r="F37" s="255">
        <f>E37/D37*100</f>
        <v>100</v>
      </c>
    </row>
    <row r="38" spans="1:6" ht="29.25" customHeight="1" thickBot="1">
      <c r="A38" s="10"/>
      <c r="B38" s="284" t="s">
        <v>127</v>
      </c>
      <c r="C38" s="210" t="s">
        <v>248</v>
      </c>
      <c r="D38" s="194">
        <f>SUM(D39:D39)</f>
        <v>4306135</v>
      </c>
      <c r="E38" s="194">
        <f>SUM(E39:E39)</f>
        <v>4124730</v>
      </c>
      <c r="F38" s="228"/>
    </row>
    <row r="39" spans="1:6" ht="37.5" customHeight="1" thickBot="1">
      <c r="A39" s="10"/>
      <c r="B39" s="269" t="s">
        <v>127</v>
      </c>
      <c r="C39" s="205" t="s">
        <v>307</v>
      </c>
      <c r="D39" s="195">
        <v>4306135</v>
      </c>
      <c r="E39" s="246">
        <v>4124730</v>
      </c>
      <c r="F39" s="228">
        <f t="shared" si="1"/>
        <v>95.7872895299381</v>
      </c>
    </row>
    <row r="40" spans="1:6" ht="33.75" customHeight="1" thickBot="1">
      <c r="A40" s="10"/>
      <c r="B40" s="270" t="s">
        <v>148</v>
      </c>
      <c r="C40" s="211" t="s">
        <v>149</v>
      </c>
      <c r="D40" s="196">
        <f>SUM(D41:D42)</f>
        <v>196080</v>
      </c>
      <c r="E40" s="247">
        <f>SUM(E41:E42)</f>
        <v>147310</v>
      </c>
      <c r="F40" s="229">
        <f t="shared" si="1"/>
        <v>75.12749898000816</v>
      </c>
    </row>
    <row r="41" spans="1:6" ht="37.5" customHeight="1">
      <c r="A41" s="10"/>
      <c r="B41" s="271" t="s">
        <v>105</v>
      </c>
      <c r="C41" s="212" t="s">
        <v>106</v>
      </c>
      <c r="D41" s="192">
        <v>195080</v>
      </c>
      <c r="E41" s="245">
        <v>146310</v>
      </c>
      <c r="F41" s="220">
        <f t="shared" si="1"/>
        <v>75</v>
      </c>
    </row>
    <row r="42" spans="1:6" ht="37.5" customHeight="1" thickBot="1">
      <c r="A42" s="10"/>
      <c r="B42" s="272" t="s">
        <v>143</v>
      </c>
      <c r="C42" s="213" t="s">
        <v>144</v>
      </c>
      <c r="D42" s="189">
        <v>1000</v>
      </c>
      <c r="E42" s="240">
        <v>1000</v>
      </c>
      <c r="F42" s="224">
        <f t="shared" si="1"/>
        <v>100</v>
      </c>
    </row>
    <row r="43" spans="1:6" ht="49.5" customHeight="1" thickBot="1">
      <c r="A43" s="10"/>
      <c r="B43" s="270" t="s">
        <v>107</v>
      </c>
      <c r="C43" s="209" t="s">
        <v>147</v>
      </c>
      <c r="D43" s="193">
        <f>SUM(D44:D44)</f>
        <v>742912.95</v>
      </c>
      <c r="E43" s="193">
        <f>SUM(E44:E44)</f>
        <v>742912.95</v>
      </c>
      <c r="F43" s="55">
        <f t="shared" si="1"/>
        <v>100</v>
      </c>
    </row>
    <row r="44" spans="1:6" ht="42.75" customHeight="1" thickBot="1">
      <c r="A44" s="10"/>
      <c r="B44" s="273" t="s">
        <v>108</v>
      </c>
      <c r="C44" s="251" t="s">
        <v>250</v>
      </c>
      <c r="D44" s="252">
        <v>742912.95</v>
      </c>
      <c r="E44" s="252">
        <v>742912.95</v>
      </c>
      <c r="F44" s="222">
        <f t="shared" si="1"/>
        <v>100</v>
      </c>
    </row>
    <row r="45" spans="1:6" ht="63.75" customHeight="1" thickBot="1">
      <c r="A45" s="10"/>
      <c r="B45" s="274" t="s">
        <v>252</v>
      </c>
      <c r="C45" s="207" t="s">
        <v>253</v>
      </c>
      <c r="D45" s="248"/>
      <c r="E45" s="249">
        <v>-40700</v>
      </c>
      <c r="F45" s="55"/>
    </row>
    <row r="46" spans="2:6" ht="24.75" customHeight="1" thickBot="1">
      <c r="B46" s="56" t="s">
        <v>109</v>
      </c>
      <c r="C46" s="33"/>
      <c r="D46" s="179">
        <f>D33+D10</f>
        <v>23409327.95</v>
      </c>
      <c r="E46" s="179">
        <f>E33+E10</f>
        <v>15228365.14</v>
      </c>
      <c r="F46" s="55">
        <f>E46/D46*100</f>
        <v>65.05255158339564</v>
      </c>
    </row>
    <row r="47" spans="2:6" ht="24.75" customHeight="1" thickBot="1">
      <c r="B47" s="198" t="s">
        <v>249</v>
      </c>
      <c r="C47" s="214"/>
      <c r="D47" s="197"/>
      <c r="E47" s="197">
        <f>SUM(E46:E46)</f>
        <v>15228365.14</v>
      </c>
      <c r="F47" s="230"/>
    </row>
    <row r="48" ht="14.25" customHeight="1">
      <c r="B48" s="7"/>
    </row>
    <row r="49" spans="2:5" ht="12.75">
      <c r="B49" s="177"/>
      <c r="C49" s="177"/>
      <c r="D49" s="177"/>
      <c r="E49" s="177"/>
    </row>
    <row r="50" ht="12.75">
      <c r="C50" s="180"/>
    </row>
    <row r="51" ht="15.75">
      <c r="B51" s="7"/>
    </row>
    <row r="52" ht="15.75">
      <c r="B52" s="7"/>
    </row>
    <row r="53" spans="2:5" ht="15.75">
      <c r="B53" s="7"/>
      <c r="E53" s="178"/>
    </row>
    <row r="54" ht="15.75">
      <c r="B54" s="7"/>
    </row>
    <row r="55" ht="15.75">
      <c r="B55" s="7"/>
    </row>
  </sheetData>
  <sheetProtection/>
  <mergeCells count="4">
    <mergeCell ref="B6:B7"/>
    <mergeCell ref="C6:C7"/>
    <mergeCell ref="B19:B20"/>
    <mergeCell ref="C19:C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zoomScalePageLayoutView="0" workbookViewId="0" topLeftCell="A147">
      <selection activeCell="A12" sqref="A12"/>
    </sheetView>
  </sheetViews>
  <sheetFormatPr defaultColWidth="8.8515625" defaultRowHeight="12.75"/>
  <cols>
    <col min="1" max="1" width="36.00390625" style="0" customWidth="1"/>
    <col min="2" max="2" width="6.140625" style="0" customWidth="1"/>
    <col min="3" max="3" width="10.28125" style="0" customWidth="1"/>
    <col min="4" max="4" width="7.00390625" style="0" customWidth="1"/>
    <col min="5" max="5" width="5.57421875" style="0" customWidth="1"/>
    <col min="6" max="6" width="13.8515625" style="0" customWidth="1"/>
    <col min="7" max="7" width="12.28125" style="0" customWidth="1"/>
    <col min="8" max="8" width="9.7109375" style="0" customWidth="1"/>
    <col min="9" max="9" width="12.140625" style="0" customWidth="1"/>
    <col min="10" max="34" width="15.7109375" style="0" customWidth="1"/>
  </cols>
  <sheetData>
    <row r="1" ht="12.75">
      <c r="F1" s="61" t="s">
        <v>219</v>
      </c>
    </row>
    <row r="2" ht="12.75">
      <c r="F2" s="61" t="s">
        <v>351</v>
      </c>
    </row>
    <row r="4" spans="1:6" ht="12.75" customHeight="1">
      <c r="A4" s="303" t="s">
        <v>337</v>
      </c>
      <c r="B4" s="303"/>
      <c r="C4" s="303"/>
      <c r="D4" s="303"/>
      <c r="E4" s="303"/>
      <c r="F4" s="303"/>
    </row>
    <row r="5" spans="1:7" ht="14.25" customHeight="1">
      <c r="A5" s="303" t="s">
        <v>118</v>
      </c>
      <c r="B5" s="303"/>
      <c r="C5" s="303"/>
      <c r="D5" s="303"/>
      <c r="E5" s="303"/>
      <c r="F5" s="303"/>
      <c r="G5" s="53"/>
    </row>
    <row r="6" spans="1:3" ht="10.5" customHeight="1" thickBot="1">
      <c r="A6" s="304" t="s">
        <v>7</v>
      </c>
      <c r="B6" s="304"/>
      <c r="C6" s="5" t="s">
        <v>0</v>
      </c>
    </row>
    <row r="7" spans="1:8" ht="12.75">
      <c r="A7" s="297" t="s">
        <v>13</v>
      </c>
      <c r="B7" s="301" t="s">
        <v>6</v>
      </c>
      <c r="C7" s="302"/>
      <c r="D7" s="302"/>
      <c r="E7" s="302"/>
      <c r="F7" s="299" t="s">
        <v>130</v>
      </c>
      <c r="G7" s="43" t="s">
        <v>72</v>
      </c>
      <c r="H7" s="31"/>
    </row>
    <row r="8" spans="1:8" ht="30.75" customHeight="1" thickBot="1">
      <c r="A8" s="298"/>
      <c r="B8" s="11" t="s">
        <v>12</v>
      </c>
      <c r="C8" s="11" t="s">
        <v>11</v>
      </c>
      <c r="D8" s="11" t="s">
        <v>10</v>
      </c>
      <c r="E8" s="12" t="s">
        <v>9</v>
      </c>
      <c r="F8" s="300"/>
      <c r="G8" s="82" t="s">
        <v>338</v>
      </c>
      <c r="H8" s="44" t="s">
        <v>128</v>
      </c>
    </row>
    <row r="9" spans="1:8" ht="13.5" thickBot="1">
      <c r="A9" s="147" t="s">
        <v>8</v>
      </c>
      <c r="B9" s="148" t="s">
        <v>1</v>
      </c>
      <c r="C9" s="148" t="s">
        <v>2</v>
      </c>
      <c r="D9" s="148" t="s">
        <v>3</v>
      </c>
      <c r="E9" s="148" t="s">
        <v>5</v>
      </c>
      <c r="F9" s="148" t="s">
        <v>4</v>
      </c>
      <c r="G9" s="149"/>
      <c r="H9" s="31"/>
    </row>
    <row r="10" spans="1:8" ht="28.5" customHeight="1" thickBot="1">
      <c r="A10" s="150" t="s">
        <v>194</v>
      </c>
      <c r="B10" s="151"/>
      <c r="C10" s="151"/>
      <c r="D10" s="151"/>
      <c r="E10" s="151"/>
      <c r="F10" s="152">
        <f>F11+F45+F50+F58+F73+F117+F107</f>
        <v>21442230.95</v>
      </c>
      <c r="G10" s="152">
        <f>G11+G45+G50+G58+G73+G117+G107</f>
        <v>14568890.43</v>
      </c>
      <c r="H10" s="268">
        <f>G10/F10*100</f>
        <v>67.94484428403193</v>
      </c>
    </row>
    <row r="11" spans="1:8" ht="13.5" thickBot="1">
      <c r="A11" s="121" t="s">
        <v>16</v>
      </c>
      <c r="B11" s="21" t="s">
        <v>15</v>
      </c>
      <c r="C11" s="21" t="s">
        <v>14</v>
      </c>
      <c r="D11" s="21"/>
      <c r="E11" s="21" t="s">
        <v>14</v>
      </c>
      <c r="F11" s="22">
        <f>F12+F37+F38</f>
        <v>6048845.26</v>
      </c>
      <c r="G11" s="22">
        <f>G12+G37+G38</f>
        <v>4196455.99</v>
      </c>
      <c r="H11" s="268">
        <f>G11/F11*100</f>
        <v>69.37615048198474</v>
      </c>
    </row>
    <row r="12" spans="1:8" ht="28.5" customHeight="1">
      <c r="A12" s="116" t="s">
        <v>18</v>
      </c>
      <c r="B12" s="3" t="s">
        <v>17</v>
      </c>
      <c r="C12" s="3" t="s">
        <v>14</v>
      </c>
      <c r="D12" s="3"/>
      <c r="E12" s="3" t="s">
        <v>14</v>
      </c>
      <c r="F12" s="4">
        <f>F13+F30</f>
        <v>5527845.26</v>
      </c>
      <c r="G12" s="24">
        <f>G13+G30</f>
        <v>3949211.99</v>
      </c>
      <c r="H12" s="115">
        <f aca="true" t="shared" si="0" ref="H12:H17">G12/F12*100</f>
        <v>71.44215882048769</v>
      </c>
    </row>
    <row r="13" spans="1:8" ht="29.25" customHeight="1" thickBot="1">
      <c r="A13" s="117" t="s">
        <v>19</v>
      </c>
      <c r="B13" s="15" t="s">
        <v>17</v>
      </c>
      <c r="C13" s="15" t="s">
        <v>254</v>
      </c>
      <c r="D13" s="15"/>
      <c r="E13" s="15" t="s">
        <v>14</v>
      </c>
      <c r="F13" s="16">
        <f>F14+F26</f>
        <v>5161000</v>
      </c>
      <c r="G13" s="113">
        <f>G14+G26</f>
        <v>3594765.7300000004</v>
      </c>
      <c r="H13" s="146">
        <f t="shared" si="0"/>
        <v>69.65250397209843</v>
      </c>
    </row>
    <row r="14" spans="1:8" ht="13.5" thickBot="1">
      <c r="A14" s="18" t="s">
        <v>20</v>
      </c>
      <c r="B14" s="19" t="s">
        <v>17</v>
      </c>
      <c r="C14" s="19" t="s">
        <v>255</v>
      </c>
      <c r="D14" s="19"/>
      <c r="E14" s="19" t="s">
        <v>14</v>
      </c>
      <c r="F14" s="20">
        <f>SUM(F15:F25)</f>
        <v>4389000</v>
      </c>
      <c r="G14" s="36">
        <f>SUM(G15:G25)</f>
        <v>3053534.97</v>
      </c>
      <c r="H14" s="104">
        <f t="shared" si="0"/>
        <v>69.57245317840055</v>
      </c>
    </row>
    <row r="15" spans="1:8" ht="12.75">
      <c r="A15" s="50" t="s">
        <v>193</v>
      </c>
      <c r="B15" s="13" t="s">
        <v>17</v>
      </c>
      <c r="C15" s="13" t="s">
        <v>255</v>
      </c>
      <c r="D15" s="13" t="s">
        <v>154</v>
      </c>
      <c r="E15" s="13" t="s">
        <v>21</v>
      </c>
      <c r="F15" s="14">
        <v>2650000</v>
      </c>
      <c r="G15" s="37">
        <v>1905582.94</v>
      </c>
      <c r="H15" s="138">
        <f t="shared" si="0"/>
        <v>71.90879018867923</v>
      </c>
    </row>
    <row r="16" spans="1:8" ht="12.75">
      <c r="A16" s="76" t="s">
        <v>24</v>
      </c>
      <c r="B16" s="34" t="s">
        <v>17</v>
      </c>
      <c r="C16" s="13" t="s">
        <v>255</v>
      </c>
      <c r="D16" s="34" t="s">
        <v>154</v>
      </c>
      <c r="E16" s="34" t="s">
        <v>23</v>
      </c>
      <c r="F16" s="35">
        <v>794000</v>
      </c>
      <c r="G16" s="38">
        <v>573915.35</v>
      </c>
      <c r="H16" s="118">
        <f t="shared" si="0"/>
        <v>72.28153022670026</v>
      </c>
    </row>
    <row r="17" spans="1:8" ht="12.75">
      <c r="A17" s="76" t="s">
        <v>161</v>
      </c>
      <c r="B17" s="34" t="s">
        <v>17</v>
      </c>
      <c r="C17" s="13" t="s">
        <v>255</v>
      </c>
      <c r="D17" s="34" t="s">
        <v>257</v>
      </c>
      <c r="E17" s="34" t="s">
        <v>133</v>
      </c>
      <c r="F17" s="35">
        <v>30000</v>
      </c>
      <c r="G17" s="38">
        <v>13902</v>
      </c>
      <c r="H17" s="118">
        <f t="shared" si="0"/>
        <v>46.339999999999996</v>
      </c>
    </row>
    <row r="18" spans="1:8" ht="12.75">
      <c r="A18" s="76" t="s">
        <v>26</v>
      </c>
      <c r="B18" s="34" t="s">
        <v>17</v>
      </c>
      <c r="C18" s="13" t="s">
        <v>255</v>
      </c>
      <c r="D18" s="34" t="s">
        <v>158</v>
      </c>
      <c r="E18" s="34" t="s">
        <v>25</v>
      </c>
      <c r="F18" s="35">
        <v>100000</v>
      </c>
      <c r="G18" s="38">
        <v>63001.33</v>
      </c>
      <c r="H18" s="118">
        <f aca="true" t="shared" si="1" ref="H18:H30">G18/F18*100</f>
        <v>63.00133</v>
      </c>
    </row>
    <row r="19" spans="1:8" ht="12.75">
      <c r="A19" s="76" t="s">
        <v>30</v>
      </c>
      <c r="B19" s="34" t="s">
        <v>17</v>
      </c>
      <c r="C19" s="34" t="s">
        <v>255</v>
      </c>
      <c r="D19" s="34" t="s">
        <v>158</v>
      </c>
      <c r="E19" s="34" t="s">
        <v>29</v>
      </c>
      <c r="F19" s="35">
        <v>215000</v>
      </c>
      <c r="G19" s="38">
        <v>103387.83</v>
      </c>
      <c r="H19" s="118">
        <f t="shared" si="1"/>
        <v>48.087362790697675</v>
      </c>
    </row>
    <row r="20" spans="1:8" ht="12.75">
      <c r="A20" s="76" t="s">
        <v>32</v>
      </c>
      <c r="B20" s="34" t="s">
        <v>17</v>
      </c>
      <c r="C20" s="34" t="s">
        <v>255</v>
      </c>
      <c r="D20" s="34" t="s">
        <v>158</v>
      </c>
      <c r="E20" s="34" t="s">
        <v>31</v>
      </c>
      <c r="F20" s="35">
        <v>150000</v>
      </c>
      <c r="G20" s="38">
        <v>119984</v>
      </c>
      <c r="H20" s="118">
        <f t="shared" si="1"/>
        <v>79.98933333333333</v>
      </c>
    </row>
    <row r="21" spans="1:8" ht="12.75">
      <c r="A21" s="76" t="s">
        <v>34</v>
      </c>
      <c r="B21" s="34" t="s">
        <v>17</v>
      </c>
      <c r="C21" s="34" t="s">
        <v>155</v>
      </c>
      <c r="D21" s="34" t="s">
        <v>158</v>
      </c>
      <c r="E21" s="34" t="s">
        <v>33</v>
      </c>
      <c r="F21" s="35">
        <v>190000</v>
      </c>
      <c r="G21" s="38">
        <v>109815.97</v>
      </c>
      <c r="H21" s="118">
        <f t="shared" si="1"/>
        <v>57.79787894736842</v>
      </c>
    </row>
    <row r="22" spans="1:8" ht="12.75">
      <c r="A22" s="76" t="s">
        <v>38</v>
      </c>
      <c r="B22" s="34" t="s">
        <v>17</v>
      </c>
      <c r="C22" s="34" t="s">
        <v>155</v>
      </c>
      <c r="D22" s="34" t="s">
        <v>158</v>
      </c>
      <c r="E22" s="34" t="s">
        <v>37</v>
      </c>
      <c r="F22" s="35">
        <v>0</v>
      </c>
      <c r="G22" s="39">
        <v>0</v>
      </c>
      <c r="H22" s="118"/>
    </row>
    <row r="23" spans="1:8" ht="15" customHeight="1">
      <c r="A23" s="76" t="s">
        <v>40</v>
      </c>
      <c r="B23" s="34" t="s">
        <v>17</v>
      </c>
      <c r="C23" s="34" t="s">
        <v>155</v>
      </c>
      <c r="D23" s="34" t="s">
        <v>158</v>
      </c>
      <c r="E23" s="34" t="s">
        <v>39</v>
      </c>
      <c r="F23" s="35">
        <v>230000</v>
      </c>
      <c r="G23" s="38">
        <v>146390.99</v>
      </c>
      <c r="H23" s="118">
        <f>G23/F23*100</f>
        <v>63.64825652173912</v>
      </c>
    </row>
    <row r="24" spans="1:8" ht="12.75">
      <c r="A24" s="76" t="s">
        <v>156</v>
      </c>
      <c r="B24" s="34" t="s">
        <v>17</v>
      </c>
      <c r="C24" s="34" t="s">
        <v>155</v>
      </c>
      <c r="D24" s="34" t="s">
        <v>159</v>
      </c>
      <c r="E24" s="34" t="s">
        <v>35</v>
      </c>
      <c r="F24" s="35">
        <v>10000</v>
      </c>
      <c r="G24" s="38">
        <v>0</v>
      </c>
      <c r="H24" s="118">
        <f>G24/F24*100</f>
        <v>0</v>
      </c>
    </row>
    <row r="25" spans="1:8" ht="15" customHeight="1" thickBot="1">
      <c r="A25" s="50" t="s">
        <v>157</v>
      </c>
      <c r="B25" s="13" t="s">
        <v>17</v>
      </c>
      <c r="C25" s="13" t="s">
        <v>155</v>
      </c>
      <c r="D25" s="13" t="s">
        <v>308</v>
      </c>
      <c r="E25" s="13" t="s">
        <v>35</v>
      </c>
      <c r="F25" s="14">
        <v>20000</v>
      </c>
      <c r="G25" s="45">
        <v>17554.56</v>
      </c>
      <c r="H25" s="118">
        <f>G25/F25*100</f>
        <v>87.7728</v>
      </c>
    </row>
    <row r="26" spans="1:8" ht="32.25" thickBot="1">
      <c r="A26" s="18" t="s">
        <v>41</v>
      </c>
      <c r="B26" s="19" t="s">
        <v>17</v>
      </c>
      <c r="C26" s="69" t="s">
        <v>153</v>
      </c>
      <c r="D26" s="19"/>
      <c r="E26" s="19" t="s">
        <v>14</v>
      </c>
      <c r="F26" s="20">
        <f>SUM(F27:F29)</f>
        <v>772000</v>
      </c>
      <c r="G26" s="36">
        <f>SUM(G27:G29)</f>
        <v>541230.76</v>
      </c>
      <c r="H26" s="105">
        <f t="shared" si="1"/>
        <v>70.10761139896373</v>
      </c>
    </row>
    <row r="27" spans="1:8" ht="12.75">
      <c r="A27" s="50" t="s">
        <v>22</v>
      </c>
      <c r="B27" s="13" t="s">
        <v>17</v>
      </c>
      <c r="C27" s="13" t="s">
        <v>256</v>
      </c>
      <c r="D27" s="13" t="s">
        <v>154</v>
      </c>
      <c r="E27" s="13" t="s">
        <v>21</v>
      </c>
      <c r="F27" s="14">
        <v>593000</v>
      </c>
      <c r="G27" s="37">
        <v>420952.35</v>
      </c>
      <c r="H27" s="138">
        <f t="shared" si="1"/>
        <v>70.98690556492411</v>
      </c>
    </row>
    <row r="28" spans="1:8" ht="12.75">
      <c r="A28" s="76" t="s">
        <v>24</v>
      </c>
      <c r="B28" s="34" t="s">
        <v>17</v>
      </c>
      <c r="C28" s="34" t="s">
        <v>256</v>
      </c>
      <c r="D28" s="34" t="s">
        <v>154</v>
      </c>
      <c r="E28" s="34" t="s">
        <v>23</v>
      </c>
      <c r="F28" s="35">
        <v>179000</v>
      </c>
      <c r="G28" s="39">
        <v>120278.41</v>
      </c>
      <c r="H28" s="118">
        <f>G28/F28*100</f>
        <v>67.19464245810056</v>
      </c>
    </row>
    <row r="29" spans="1:8" ht="13.5" thickBot="1">
      <c r="A29" s="77" t="s">
        <v>161</v>
      </c>
      <c r="B29" s="46" t="s">
        <v>17</v>
      </c>
      <c r="C29" s="46" t="s">
        <v>256</v>
      </c>
      <c r="D29" s="46" t="s">
        <v>154</v>
      </c>
      <c r="E29" s="46" t="s">
        <v>133</v>
      </c>
      <c r="F29" s="78">
        <v>0</v>
      </c>
      <c r="G29" s="145">
        <v>0</v>
      </c>
      <c r="H29" s="126"/>
    </row>
    <row r="30" spans="1:8" ht="76.5" customHeight="1" thickBot="1">
      <c r="A30" s="111" t="s">
        <v>140</v>
      </c>
      <c r="B30" s="256" t="s">
        <v>17</v>
      </c>
      <c r="C30" s="257"/>
      <c r="D30" s="257" t="s">
        <v>167</v>
      </c>
      <c r="E30" s="257"/>
      <c r="F30" s="258">
        <f>SUM(F31:F36)</f>
        <v>366845.26</v>
      </c>
      <c r="G30" s="112">
        <f>SUM(G31:G36)</f>
        <v>354446.26</v>
      </c>
      <c r="H30" s="105">
        <f t="shared" si="1"/>
        <v>96.62010080217473</v>
      </c>
    </row>
    <row r="31" spans="1:8" ht="20.25" customHeight="1">
      <c r="A31" s="107" t="s">
        <v>162</v>
      </c>
      <c r="B31" s="108" t="s">
        <v>17</v>
      </c>
      <c r="C31" s="13" t="s">
        <v>258</v>
      </c>
      <c r="D31" s="13" t="s">
        <v>166</v>
      </c>
      <c r="E31" s="13" t="s">
        <v>71</v>
      </c>
      <c r="F31" s="109">
        <v>30472</v>
      </c>
      <c r="G31" s="110">
        <v>19073</v>
      </c>
      <c r="H31" s="137">
        <f aca="true" t="shared" si="2" ref="H31:H36">G31/F31*100</f>
        <v>62.59188763454975</v>
      </c>
    </row>
    <row r="32" spans="1:8" ht="25.5" customHeight="1">
      <c r="A32" s="71" t="s">
        <v>163</v>
      </c>
      <c r="B32" s="34" t="s">
        <v>17</v>
      </c>
      <c r="C32" s="34" t="s">
        <v>259</v>
      </c>
      <c r="D32" s="34" t="s">
        <v>166</v>
      </c>
      <c r="E32" s="70" t="s">
        <v>71</v>
      </c>
      <c r="F32" s="35">
        <v>115722</v>
      </c>
      <c r="G32" s="106">
        <v>115722</v>
      </c>
      <c r="H32" s="119">
        <f t="shared" si="2"/>
        <v>100</v>
      </c>
    </row>
    <row r="33" spans="1:8" ht="20.25" customHeight="1">
      <c r="A33" s="71" t="s">
        <v>164</v>
      </c>
      <c r="B33" s="34" t="s">
        <v>17</v>
      </c>
      <c r="C33" s="34" t="s">
        <v>260</v>
      </c>
      <c r="D33" s="34" t="s">
        <v>166</v>
      </c>
      <c r="E33" s="70" t="s">
        <v>71</v>
      </c>
      <c r="F33" s="35">
        <v>110558</v>
      </c>
      <c r="G33" s="106">
        <v>110558</v>
      </c>
      <c r="H33" s="119">
        <f t="shared" si="2"/>
        <v>100</v>
      </c>
    </row>
    <row r="34" spans="1:8" ht="20.25" customHeight="1">
      <c r="A34" s="71" t="s">
        <v>232</v>
      </c>
      <c r="B34" s="34" t="s">
        <v>17</v>
      </c>
      <c r="C34" s="34" t="s">
        <v>261</v>
      </c>
      <c r="D34" s="34" t="s">
        <v>166</v>
      </c>
      <c r="E34" s="70" t="s">
        <v>71</v>
      </c>
      <c r="F34" s="35">
        <v>47711</v>
      </c>
      <c r="G34" s="106">
        <v>47711</v>
      </c>
      <c r="H34" s="119"/>
    </row>
    <row r="35" spans="1:8" ht="20.25" customHeight="1">
      <c r="A35" s="71" t="s">
        <v>165</v>
      </c>
      <c r="B35" s="34" t="s">
        <v>17</v>
      </c>
      <c r="C35" s="34" t="s">
        <v>262</v>
      </c>
      <c r="D35" s="34" t="s">
        <v>166</v>
      </c>
      <c r="E35" s="70" t="s">
        <v>71</v>
      </c>
      <c r="F35" s="35">
        <v>61382.26</v>
      </c>
      <c r="G35" s="106">
        <v>61382.26</v>
      </c>
      <c r="H35" s="119">
        <f t="shared" si="2"/>
        <v>100</v>
      </c>
    </row>
    <row r="36" spans="1:8" ht="22.5" customHeight="1" thickBot="1">
      <c r="A36" s="107" t="s">
        <v>150</v>
      </c>
      <c r="B36" s="108" t="s">
        <v>17</v>
      </c>
      <c r="C36" s="13" t="s">
        <v>263</v>
      </c>
      <c r="D36" s="13" t="s">
        <v>158</v>
      </c>
      <c r="E36" s="13" t="s">
        <v>39</v>
      </c>
      <c r="F36" s="109">
        <v>1000</v>
      </c>
      <c r="G36" s="110">
        <v>0</v>
      </c>
      <c r="H36" s="260">
        <f t="shared" si="2"/>
        <v>0</v>
      </c>
    </row>
    <row r="37" spans="1:8" ht="17.25" customHeight="1" thickBot="1">
      <c r="A37" s="18" t="s">
        <v>131</v>
      </c>
      <c r="B37" s="19" t="s">
        <v>132</v>
      </c>
      <c r="C37" s="19" t="s">
        <v>168</v>
      </c>
      <c r="D37" s="19" t="s">
        <v>169</v>
      </c>
      <c r="E37" s="19" t="s">
        <v>33</v>
      </c>
      <c r="F37" s="36">
        <v>75000</v>
      </c>
      <c r="G37" s="72">
        <v>0</v>
      </c>
      <c r="H37" s="104">
        <f aca="true" t="shared" si="3" ref="H37:H44">G37/F37*100</f>
        <v>0</v>
      </c>
    </row>
    <row r="38" spans="1:8" ht="13.5" thickBot="1">
      <c r="A38" s="66" t="s">
        <v>42</v>
      </c>
      <c r="B38" s="67" t="s">
        <v>119</v>
      </c>
      <c r="C38" s="67" t="s">
        <v>14</v>
      </c>
      <c r="D38" s="67"/>
      <c r="E38" s="67" t="s">
        <v>14</v>
      </c>
      <c r="F38" s="68">
        <f>SUM(F39:F44)</f>
        <v>446000</v>
      </c>
      <c r="G38" s="65">
        <f>SUM(G39:G44)</f>
        <v>247244</v>
      </c>
      <c r="H38" s="144">
        <f t="shared" si="3"/>
        <v>55.435874439461884</v>
      </c>
    </row>
    <row r="39" spans="1:8" ht="12.75">
      <c r="A39" s="75" t="s">
        <v>170</v>
      </c>
      <c r="B39" s="73" t="s">
        <v>119</v>
      </c>
      <c r="C39" s="73" t="s">
        <v>264</v>
      </c>
      <c r="D39" s="73" t="s">
        <v>158</v>
      </c>
      <c r="E39" s="73" t="s">
        <v>33</v>
      </c>
      <c r="F39" s="52">
        <v>10000</v>
      </c>
      <c r="G39" s="74">
        <v>0</v>
      </c>
      <c r="H39" s="138">
        <f t="shared" si="3"/>
        <v>0</v>
      </c>
    </row>
    <row r="40" spans="1:8" ht="22.5">
      <c r="A40" s="75" t="s">
        <v>339</v>
      </c>
      <c r="B40" s="73" t="s">
        <v>119</v>
      </c>
      <c r="C40" s="73" t="s">
        <v>340</v>
      </c>
      <c r="D40" s="73" t="s">
        <v>158</v>
      </c>
      <c r="E40" s="73" t="s">
        <v>31</v>
      </c>
      <c r="F40" s="52">
        <v>30000</v>
      </c>
      <c r="G40" s="74"/>
      <c r="H40" s="138">
        <f t="shared" si="3"/>
        <v>0</v>
      </c>
    </row>
    <row r="41" spans="1:8" ht="22.5">
      <c r="A41" s="75" t="s">
        <v>171</v>
      </c>
      <c r="B41" s="73" t="s">
        <v>119</v>
      </c>
      <c r="C41" s="73" t="s">
        <v>265</v>
      </c>
      <c r="D41" s="73" t="s">
        <v>158</v>
      </c>
      <c r="E41" s="73" t="s">
        <v>33</v>
      </c>
      <c r="F41" s="52">
        <v>70000</v>
      </c>
      <c r="G41" s="74">
        <v>51200</v>
      </c>
      <c r="H41" s="138">
        <f t="shared" si="3"/>
        <v>73.14285714285714</v>
      </c>
    </row>
    <row r="42" spans="1:8" ht="22.5">
      <c r="A42" s="75" t="s">
        <v>172</v>
      </c>
      <c r="B42" s="73" t="s">
        <v>119</v>
      </c>
      <c r="C42" s="73" t="s">
        <v>266</v>
      </c>
      <c r="D42" s="73" t="s">
        <v>158</v>
      </c>
      <c r="E42" s="73" t="s">
        <v>33</v>
      </c>
      <c r="F42" s="52">
        <v>231000</v>
      </c>
      <c r="G42" s="74">
        <v>132687</v>
      </c>
      <c r="H42" s="118">
        <f t="shared" si="3"/>
        <v>57.440259740259734</v>
      </c>
    </row>
    <row r="43" spans="1:8" ht="12.75">
      <c r="A43" s="75" t="s">
        <v>173</v>
      </c>
      <c r="B43" s="73" t="s">
        <v>119</v>
      </c>
      <c r="C43" s="73" t="s">
        <v>267</v>
      </c>
      <c r="D43" s="73" t="s">
        <v>158</v>
      </c>
      <c r="E43" s="73" t="s">
        <v>35</v>
      </c>
      <c r="F43" s="52">
        <v>50000</v>
      </c>
      <c r="G43" s="74">
        <v>16981</v>
      </c>
      <c r="H43" s="118">
        <f t="shared" si="3"/>
        <v>33.961999999999996</v>
      </c>
    </row>
    <row r="44" spans="1:8" ht="13.5" thickBot="1">
      <c r="A44" s="50" t="s">
        <v>174</v>
      </c>
      <c r="B44" s="13" t="s">
        <v>119</v>
      </c>
      <c r="C44" s="13" t="s">
        <v>268</v>
      </c>
      <c r="D44" s="13" t="s">
        <v>158</v>
      </c>
      <c r="E44" s="13" t="s">
        <v>33</v>
      </c>
      <c r="F44" s="14">
        <v>55000</v>
      </c>
      <c r="G44" s="102">
        <v>46376</v>
      </c>
      <c r="H44" s="118">
        <f t="shared" si="3"/>
        <v>84.32</v>
      </c>
    </row>
    <row r="45" spans="1:8" ht="13.5" thickBot="1">
      <c r="A45" s="18" t="s">
        <v>44</v>
      </c>
      <c r="B45" s="19" t="s">
        <v>43</v>
      </c>
      <c r="C45" s="19" t="s">
        <v>14</v>
      </c>
      <c r="D45" s="19"/>
      <c r="E45" s="19" t="s">
        <v>14</v>
      </c>
      <c r="F45" s="20">
        <f>F46</f>
        <v>195080</v>
      </c>
      <c r="G45" s="36">
        <f>G46</f>
        <v>145628.74</v>
      </c>
      <c r="H45" s="104">
        <f aca="true" t="shared" si="4" ref="H45:H55">G45/F45*100</f>
        <v>74.65077916752101</v>
      </c>
    </row>
    <row r="46" spans="1:8" ht="25.5" customHeight="1" thickBot="1">
      <c r="A46" s="18" t="s">
        <v>141</v>
      </c>
      <c r="B46" s="19" t="s">
        <v>45</v>
      </c>
      <c r="C46" s="19" t="s">
        <v>183</v>
      </c>
      <c r="D46" s="19"/>
      <c r="E46" s="19" t="s">
        <v>14</v>
      </c>
      <c r="F46" s="20">
        <f>SUM(F47:F49)</f>
        <v>195080</v>
      </c>
      <c r="G46" s="36">
        <f>SUM(G47:G49)</f>
        <v>145628.74</v>
      </c>
      <c r="H46" s="104">
        <f t="shared" si="4"/>
        <v>74.65077916752101</v>
      </c>
    </row>
    <row r="47" spans="1:8" ht="12.75">
      <c r="A47" s="122" t="s">
        <v>22</v>
      </c>
      <c r="B47" s="2" t="s">
        <v>45</v>
      </c>
      <c r="C47" s="2" t="s">
        <v>269</v>
      </c>
      <c r="D47" s="2" t="s">
        <v>154</v>
      </c>
      <c r="E47" s="2" t="s">
        <v>21</v>
      </c>
      <c r="F47" s="6">
        <v>149830</v>
      </c>
      <c r="G47" s="6">
        <v>112471.74</v>
      </c>
      <c r="H47" s="138">
        <f t="shared" si="4"/>
        <v>75.06623506640861</v>
      </c>
    </row>
    <row r="48" spans="1:8" ht="12.75">
      <c r="A48" s="122" t="s">
        <v>24</v>
      </c>
      <c r="B48" s="2" t="s">
        <v>45</v>
      </c>
      <c r="C48" s="2" t="s">
        <v>269</v>
      </c>
      <c r="D48" s="2" t="s">
        <v>154</v>
      </c>
      <c r="E48" s="2" t="s">
        <v>23</v>
      </c>
      <c r="F48" s="6">
        <v>45250</v>
      </c>
      <c r="G48" s="6">
        <v>33157</v>
      </c>
      <c r="H48" s="118">
        <f t="shared" si="4"/>
        <v>73.27513812154696</v>
      </c>
    </row>
    <row r="49" spans="1:8" ht="12.75" customHeight="1" thickBot="1">
      <c r="A49" s="50" t="s">
        <v>40</v>
      </c>
      <c r="B49" s="13" t="s">
        <v>45</v>
      </c>
      <c r="C49" s="2" t="s">
        <v>269</v>
      </c>
      <c r="D49" s="13" t="s">
        <v>158</v>
      </c>
      <c r="E49" s="13" t="s">
        <v>39</v>
      </c>
      <c r="F49" s="14"/>
      <c r="G49" s="39">
        <v>0</v>
      </c>
      <c r="H49" s="136"/>
    </row>
    <row r="50" spans="1:8" ht="22.5" customHeight="1" thickBot="1">
      <c r="A50" s="18" t="s">
        <v>47</v>
      </c>
      <c r="B50" s="19" t="s">
        <v>46</v>
      </c>
      <c r="C50" s="19" t="s">
        <v>14</v>
      </c>
      <c r="D50" s="19"/>
      <c r="E50" s="19" t="s">
        <v>14</v>
      </c>
      <c r="F50" s="20">
        <f>F51+F55</f>
        <v>150000</v>
      </c>
      <c r="G50" s="20">
        <f>G51+G55</f>
        <v>98175</v>
      </c>
      <c r="H50" s="104">
        <f t="shared" si="4"/>
        <v>65.45</v>
      </c>
    </row>
    <row r="51" spans="1:8" ht="42.75" customHeight="1" thickBot="1">
      <c r="A51" s="121" t="s">
        <v>49</v>
      </c>
      <c r="B51" s="21" t="s">
        <v>48</v>
      </c>
      <c r="C51" s="21"/>
      <c r="D51" s="21"/>
      <c r="E51" s="21" t="s">
        <v>14</v>
      </c>
      <c r="F51" s="22">
        <f>SUM(F52:F54)</f>
        <v>41000</v>
      </c>
      <c r="G51" s="22">
        <f>SUM(G52:G54)</f>
        <v>13975</v>
      </c>
      <c r="H51" s="104">
        <f t="shared" si="4"/>
        <v>34.08536585365854</v>
      </c>
    </row>
    <row r="52" spans="1:8" ht="15" customHeight="1" thickBot="1">
      <c r="A52" s="75" t="s">
        <v>272</v>
      </c>
      <c r="B52" s="21" t="s">
        <v>48</v>
      </c>
      <c r="C52" s="21" t="s">
        <v>270</v>
      </c>
      <c r="D52" s="21" t="s">
        <v>158</v>
      </c>
      <c r="E52" s="21" t="s">
        <v>31</v>
      </c>
      <c r="F52" s="52">
        <v>10000</v>
      </c>
      <c r="G52" s="74">
        <v>0</v>
      </c>
      <c r="H52" s="259"/>
    </row>
    <row r="53" spans="1:8" ht="14.25" customHeight="1" thickBot="1">
      <c r="A53" s="75" t="s">
        <v>273</v>
      </c>
      <c r="B53" s="21" t="s">
        <v>48</v>
      </c>
      <c r="C53" s="21" t="s">
        <v>270</v>
      </c>
      <c r="D53" s="21" t="s">
        <v>158</v>
      </c>
      <c r="E53" s="21" t="s">
        <v>37</v>
      </c>
      <c r="F53" s="52">
        <v>11000</v>
      </c>
      <c r="G53" s="74">
        <v>0</v>
      </c>
      <c r="H53" s="259"/>
    </row>
    <row r="54" spans="1:8" ht="24.75" customHeight="1" thickBot="1">
      <c r="A54" s="75" t="s">
        <v>233</v>
      </c>
      <c r="B54" s="21" t="s">
        <v>48</v>
      </c>
      <c r="C54" s="21" t="s">
        <v>270</v>
      </c>
      <c r="D54" s="21" t="s">
        <v>158</v>
      </c>
      <c r="E54" s="21" t="s">
        <v>39</v>
      </c>
      <c r="F54" s="52">
        <v>20000</v>
      </c>
      <c r="G54" s="74">
        <v>13975</v>
      </c>
      <c r="H54" s="259"/>
    </row>
    <row r="55" spans="1:8" ht="12" customHeight="1" thickBot="1">
      <c r="A55" s="114" t="s">
        <v>184</v>
      </c>
      <c r="B55" s="3" t="s">
        <v>271</v>
      </c>
      <c r="C55" s="3" t="s">
        <v>274</v>
      </c>
      <c r="D55" s="3"/>
      <c r="E55" s="3"/>
      <c r="F55" s="4">
        <f>SUM(F56:F57)</f>
        <v>109000</v>
      </c>
      <c r="G55" s="4">
        <f>SUM(G56:G57)</f>
        <v>84200</v>
      </c>
      <c r="H55" s="104">
        <f t="shared" si="4"/>
        <v>77.24770642201835</v>
      </c>
    </row>
    <row r="56" spans="1:8" ht="12" customHeight="1">
      <c r="A56" s="76" t="s">
        <v>185</v>
      </c>
      <c r="B56" s="34" t="s">
        <v>271</v>
      </c>
      <c r="C56" s="34" t="s">
        <v>274</v>
      </c>
      <c r="D56" s="34" t="s">
        <v>158</v>
      </c>
      <c r="E56" s="34" t="s">
        <v>31</v>
      </c>
      <c r="F56" s="35">
        <v>98000</v>
      </c>
      <c r="G56" s="38">
        <v>84200</v>
      </c>
      <c r="H56" s="118">
        <f>G56/F56*100</f>
        <v>85.91836734693878</v>
      </c>
    </row>
    <row r="57" spans="1:8" ht="12" customHeight="1" thickBot="1">
      <c r="A57" s="76" t="s">
        <v>275</v>
      </c>
      <c r="B57" s="13" t="s">
        <v>271</v>
      </c>
      <c r="C57" s="34" t="s">
        <v>274</v>
      </c>
      <c r="D57" s="34" t="s">
        <v>158</v>
      </c>
      <c r="E57" s="13" t="s">
        <v>39</v>
      </c>
      <c r="F57" s="14">
        <v>11000</v>
      </c>
      <c r="G57" s="39">
        <v>0</v>
      </c>
      <c r="H57" s="118">
        <f>G57/F57*100</f>
        <v>0</v>
      </c>
    </row>
    <row r="58" spans="1:8" ht="13.5" thickBot="1">
      <c r="A58" s="18" t="s">
        <v>51</v>
      </c>
      <c r="B58" s="19" t="s">
        <v>50</v>
      </c>
      <c r="C58" s="19" t="s">
        <v>14</v>
      </c>
      <c r="D58" s="19"/>
      <c r="E58" s="19" t="s">
        <v>14</v>
      </c>
      <c r="F58" s="20">
        <f>F59+F69</f>
        <v>4880294</v>
      </c>
      <c r="G58" s="36">
        <f>G59+G69</f>
        <v>3835659</v>
      </c>
      <c r="H58" s="104">
        <f>G58/F58*100</f>
        <v>78.59483465545314</v>
      </c>
    </row>
    <row r="59" spans="1:8" ht="13.5" thickBot="1">
      <c r="A59" s="18" t="s">
        <v>186</v>
      </c>
      <c r="B59" s="19" t="s">
        <v>134</v>
      </c>
      <c r="C59" s="19" t="s">
        <v>190</v>
      </c>
      <c r="D59" s="19"/>
      <c r="E59" s="19"/>
      <c r="F59" s="20">
        <f>SUM(F60:F68)</f>
        <v>4630294</v>
      </c>
      <c r="G59" s="36">
        <f>SUM(G60:G68)</f>
        <v>3805659</v>
      </c>
      <c r="H59" s="104">
        <f>G59/F59*100</f>
        <v>82.1904397431351</v>
      </c>
    </row>
    <row r="60" spans="1:8" ht="12.75">
      <c r="A60" s="140" t="s">
        <v>187</v>
      </c>
      <c r="B60" s="73" t="s">
        <v>134</v>
      </c>
      <c r="C60" s="73" t="s">
        <v>276</v>
      </c>
      <c r="D60" s="73" t="s">
        <v>158</v>
      </c>
      <c r="E60" s="73" t="s">
        <v>31</v>
      </c>
      <c r="F60" s="52">
        <v>300000</v>
      </c>
      <c r="G60" s="74">
        <v>88749.97</v>
      </c>
      <c r="H60" s="138">
        <f>G60/F60*100</f>
        <v>29.583323333333333</v>
      </c>
    </row>
    <row r="61" spans="1:8" ht="12.75">
      <c r="A61" s="123" t="s">
        <v>246</v>
      </c>
      <c r="B61" s="47" t="s">
        <v>134</v>
      </c>
      <c r="C61" s="47" t="s">
        <v>277</v>
      </c>
      <c r="D61" s="47" t="s">
        <v>158</v>
      </c>
      <c r="E61" s="47" t="s">
        <v>31</v>
      </c>
      <c r="F61" s="48">
        <v>1039900</v>
      </c>
      <c r="G61" s="49">
        <v>780279.04</v>
      </c>
      <c r="H61" s="118">
        <f aca="true" t="shared" si="5" ref="H61:H71">G61/F61*100</f>
        <v>75.0340455813059</v>
      </c>
    </row>
    <row r="62" spans="1:8" ht="12.75">
      <c r="A62" s="123" t="s">
        <v>188</v>
      </c>
      <c r="B62" s="47" t="s">
        <v>134</v>
      </c>
      <c r="C62" s="47" t="s">
        <v>277</v>
      </c>
      <c r="D62" s="47" t="s">
        <v>158</v>
      </c>
      <c r="E62" s="47" t="s">
        <v>33</v>
      </c>
      <c r="F62" s="48">
        <v>70000</v>
      </c>
      <c r="G62" s="49">
        <v>69000</v>
      </c>
      <c r="H62" s="118">
        <f t="shared" si="5"/>
        <v>98.57142857142858</v>
      </c>
    </row>
    <row r="63" spans="1:8" ht="33.75">
      <c r="A63" s="123" t="s">
        <v>244</v>
      </c>
      <c r="B63" s="47" t="s">
        <v>134</v>
      </c>
      <c r="C63" s="47" t="s">
        <v>278</v>
      </c>
      <c r="D63" s="47" t="s">
        <v>158</v>
      </c>
      <c r="E63" s="47" t="s">
        <v>31</v>
      </c>
      <c r="F63" s="48">
        <v>960600</v>
      </c>
      <c r="G63" s="49">
        <v>878270</v>
      </c>
      <c r="H63" s="118">
        <f t="shared" si="5"/>
        <v>91.42931501145117</v>
      </c>
    </row>
    <row r="64" spans="1:8" ht="22.5">
      <c r="A64" s="123" t="s">
        <v>332</v>
      </c>
      <c r="B64" s="47" t="s">
        <v>134</v>
      </c>
      <c r="C64" s="47" t="s">
        <v>309</v>
      </c>
      <c r="D64" s="47"/>
      <c r="E64" s="47"/>
      <c r="F64" s="48">
        <v>1257154</v>
      </c>
      <c r="G64" s="49">
        <v>1119460</v>
      </c>
      <c r="H64" s="118">
        <f t="shared" si="5"/>
        <v>89.04716526376244</v>
      </c>
    </row>
    <row r="65" spans="1:8" ht="22.5">
      <c r="A65" s="123" t="s">
        <v>333</v>
      </c>
      <c r="B65" s="47" t="s">
        <v>134</v>
      </c>
      <c r="C65" s="47" t="s">
        <v>310</v>
      </c>
      <c r="D65" s="47"/>
      <c r="E65" s="47"/>
      <c r="F65" s="48">
        <v>181000</v>
      </c>
      <c r="G65" s="49">
        <v>124391.27</v>
      </c>
      <c r="H65" s="118">
        <f t="shared" si="5"/>
        <v>68.72445856353592</v>
      </c>
    </row>
    <row r="66" spans="1:8" ht="22.5">
      <c r="A66" s="123" t="s">
        <v>335</v>
      </c>
      <c r="B66" s="47" t="s">
        <v>134</v>
      </c>
      <c r="C66" s="47" t="s">
        <v>311</v>
      </c>
      <c r="D66" s="47"/>
      <c r="E66" s="47"/>
      <c r="F66" s="48">
        <v>356640</v>
      </c>
      <c r="G66" s="49">
        <v>356640</v>
      </c>
      <c r="H66" s="118">
        <f t="shared" si="5"/>
        <v>100</v>
      </c>
    </row>
    <row r="67" spans="1:8" ht="22.5">
      <c r="A67" s="123" t="s">
        <v>334</v>
      </c>
      <c r="B67" s="47" t="s">
        <v>134</v>
      </c>
      <c r="C67" s="47" t="s">
        <v>312</v>
      </c>
      <c r="D67" s="47"/>
      <c r="E67" s="47"/>
      <c r="F67" s="48">
        <v>292000</v>
      </c>
      <c r="G67" s="49">
        <v>291278</v>
      </c>
      <c r="H67" s="118">
        <f t="shared" si="5"/>
        <v>99.7527397260274</v>
      </c>
    </row>
    <row r="68" spans="1:8" ht="34.5" thickBot="1">
      <c r="A68" s="123" t="s">
        <v>331</v>
      </c>
      <c r="B68" s="47" t="s">
        <v>134</v>
      </c>
      <c r="C68" s="47" t="s">
        <v>279</v>
      </c>
      <c r="D68" s="47" t="s">
        <v>158</v>
      </c>
      <c r="E68" s="47" t="s">
        <v>31</v>
      </c>
      <c r="F68" s="48">
        <v>173000</v>
      </c>
      <c r="G68" s="49">
        <v>97590.72</v>
      </c>
      <c r="H68" s="118">
        <f>G68/F68*100</f>
        <v>56.41082080924855</v>
      </c>
    </row>
    <row r="69" spans="1:8" ht="21.75" thickBot="1">
      <c r="A69" s="18" t="s">
        <v>53</v>
      </c>
      <c r="B69" s="19" t="s">
        <v>52</v>
      </c>
      <c r="C69" s="19" t="s">
        <v>14</v>
      </c>
      <c r="D69" s="19"/>
      <c r="E69" s="19" t="s">
        <v>14</v>
      </c>
      <c r="F69" s="20">
        <f>SUM(F70:F72)</f>
        <v>250000</v>
      </c>
      <c r="G69" s="36">
        <f>SUM(G70:G72)</f>
        <v>30000</v>
      </c>
      <c r="H69" s="105">
        <f t="shared" si="5"/>
        <v>12</v>
      </c>
    </row>
    <row r="70" spans="1:8" ht="12.75">
      <c r="A70" s="140" t="s">
        <v>135</v>
      </c>
      <c r="B70" s="141" t="s">
        <v>52</v>
      </c>
      <c r="C70" s="141" t="s">
        <v>280</v>
      </c>
      <c r="D70" s="141" t="s">
        <v>158</v>
      </c>
      <c r="E70" s="141" t="s">
        <v>33</v>
      </c>
      <c r="F70" s="142">
        <v>200000</v>
      </c>
      <c r="G70" s="143">
        <v>0</v>
      </c>
      <c r="H70" s="138">
        <f t="shared" si="5"/>
        <v>0</v>
      </c>
    </row>
    <row r="71" spans="1:8" ht="12.75">
      <c r="A71" s="123" t="s">
        <v>135</v>
      </c>
      <c r="B71" s="47" t="s">
        <v>52</v>
      </c>
      <c r="C71" s="47" t="s">
        <v>281</v>
      </c>
      <c r="D71" s="47" t="s">
        <v>158</v>
      </c>
      <c r="E71" s="47" t="s">
        <v>33</v>
      </c>
      <c r="F71" s="48">
        <v>50000</v>
      </c>
      <c r="G71" s="49">
        <v>30000</v>
      </c>
      <c r="H71" s="118">
        <f t="shared" si="5"/>
        <v>60</v>
      </c>
    </row>
    <row r="72" spans="1:8" ht="13.5" thickBot="1">
      <c r="A72" s="50" t="s">
        <v>34</v>
      </c>
      <c r="B72" s="13" t="s">
        <v>52</v>
      </c>
      <c r="C72" s="13"/>
      <c r="D72" s="13"/>
      <c r="E72" s="13"/>
      <c r="F72" s="14"/>
      <c r="G72" s="45">
        <v>0</v>
      </c>
      <c r="H72" s="136"/>
    </row>
    <row r="73" spans="1:8" s="165" customFormat="1" ht="24" customHeight="1" thickBot="1">
      <c r="A73" s="161" t="s">
        <v>55</v>
      </c>
      <c r="B73" s="162" t="s">
        <v>54</v>
      </c>
      <c r="C73" s="162" t="s">
        <v>14</v>
      </c>
      <c r="D73" s="162"/>
      <c r="E73" s="162" t="s">
        <v>14</v>
      </c>
      <c r="F73" s="163">
        <f>F79+F86+F74</f>
        <v>6206311.6899999995</v>
      </c>
      <c r="G73" s="164">
        <f>G79+G86+G74</f>
        <v>3755454.18</v>
      </c>
      <c r="H73" s="160">
        <f>G73/F73*100</f>
        <v>60.510241308876324</v>
      </c>
    </row>
    <row r="74" spans="1:8" ht="15.75" customHeight="1" thickBot="1">
      <c r="A74" s="18" t="s">
        <v>224</v>
      </c>
      <c r="B74" s="19" t="s">
        <v>225</v>
      </c>
      <c r="C74" s="19"/>
      <c r="D74" s="19"/>
      <c r="E74" s="19"/>
      <c r="F74" s="20">
        <f>SUM(F75:F78)</f>
        <v>975000</v>
      </c>
      <c r="G74" s="36">
        <f>SUM(G75:G78)</f>
        <v>511274.4</v>
      </c>
      <c r="H74" s="104">
        <f aca="true" t="shared" si="6" ref="H74:H80">G74/F74*100</f>
        <v>52.43840000000001</v>
      </c>
    </row>
    <row r="75" spans="1:8" ht="22.5" customHeight="1">
      <c r="A75" s="75" t="s">
        <v>234</v>
      </c>
      <c r="B75" s="73" t="s">
        <v>225</v>
      </c>
      <c r="C75" s="73" t="s">
        <v>282</v>
      </c>
      <c r="D75" s="73" t="s">
        <v>158</v>
      </c>
      <c r="E75" s="73" t="s">
        <v>31</v>
      </c>
      <c r="F75" s="52">
        <v>395000</v>
      </c>
      <c r="G75" s="74">
        <v>278845.95</v>
      </c>
      <c r="H75" s="155">
        <f t="shared" si="6"/>
        <v>70.59391139240506</v>
      </c>
    </row>
    <row r="76" spans="1:8" ht="18.75" customHeight="1">
      <c r="A76" s="75" t="s">
        <v>226</v>
      </c>
      <c r="B76" s="73" t="s">
        <v>225</v>
      </c>
      <c r="C76" s="73" t="s">
        <v>282</v>
      </c>
      <c r="D76" s="73" t="s">
        <v>158</v>
      </c>
      <c r="E76" s="13" t="s">
        <v>33</v>
      </c>
      <c r="F76" s="14">
        <v>0</v>
      </c>
      <c r="G76" s="109">
        <v>0</v>
      </c>
      <c r="H76" s="172"/>
    </row>
    <row r="77" spans="1:8" ht="21" customHeight="1">
      <c r="A77" s="120" t="s">
        <v>227</v>
      </c>
      <c r="B77" s="103" t="s">
        <v>225</v>
      </c>
      <c r="C77" s="73" t="s">
        <v>282</v>
      </c>
      <c r="D77" s="103" t="s">
        <v>158</v>
      </c>
      <c r="E77" s="103" t="s">
        <v>39</v>
      </c>
      <c r="F77" s="51">
        <v>0</v>
      </c>
      <c r="G77" s="101">
        <v>0</v>
      </c>
      <c r="H77" s="156" t="e">
        <f t="shared" si="6"/>
        <v>#DIV/0!</v>
      </c>
    </row>
    <row r="78" spans="1:8" ht="21" customHeight="1" thickBot="1">
      <c r="A78" s="158" t="s">
        <v>229</v>
      </c>
      <c r="B78" s="103" t="s">
        <v>225</v>
      </c>
      <c r="C78" s="103" t="s">
        <v>291</v>
      </c>
      <c r="D78" s="103" t="s">
        <v>158</v>
      </c>
      <c r="E78" s="103" t="s">
        <v>31</v>
      </c>
      <c r="F78" s="51">
        <v>580000</v>
      </c>
      <c r="G78" s="51">
        <v>232428.45</v>
      </c>
      <c r="H78" s="159">
        <f t="shared" si="6"/>
        <v>40.07387068965517</v>
      </c>
    </row>
    <row r="79" spans="1:8" ht="13.5" thickBot="1">
      <c r="A79" s="161" t="s">
        <v>57</v>
      </c>
      <c r="B79" s="162" t="s">
        <v>56</v>
      </c>
      <c r="C79" s="162" t="s">
        <v>14</v>
      </c>
      <c r="D79" s="162"/>
      <c r="E79" s="162" t="s">
        <v>14</v>
      </c>
      <c r="F79" s="163">
        <f>SUM(F80:F85)</f>
        <v>607000</v>
      </c>
      <c r="G79" s="164">
        <f>SUM(G80:G85)</f>
        <v>178831.5</v>
      </c>
      <c r="H79" s="153">
        <f>G79/F79*100</f>
        <v>29.46153212520593</v>
      </c>
    </row>
    <row r="80" spans="1:8" ht="12.75">
      <c r="A80" s="50" t="s">
        <v>288</v>
      </c>
      <c r="B80" s="13" t="s">
        <v>56</v>
      </c>
      <c r="C80" s="13" t="s">
        <v>283</v>
      </c>
      <c r="D80" s="13" t="s">
        <v>158</v>
      </c>
      <c r="E80" s="13" t="s">
        <v>33</v>
      </c>
      <c r="F80" s="14">
        <v>100000</v>
      </c>
      <c r="G80" s="109">
        <v>0</v>
      </c>
      <c r="H80" s="138">
        <f t="shared" si="6"/>
        <v>0</v>
      </c>
    </row>
    <row r="81" spans="1:8" ht="22.5">
      <c r="A81" s="174" t="s">
        <v>289</v>
      </c>
      <c r="B81" s="34" t="s">
        <v>56</v>
      </c>
      <c r="C81" s="34" t="s">
        <v>284</v>
      </c>
      <c r="D81" s="34" t="s">
        <v>158</v>
      </c>
      <c r="E81" s="34" t="s">
        <v>31</v>
      </c>
      <c r="F81" s="35">
        <v>207000</v>
      </c>
      <c r="G81" s="35">
        <v>178831.5</v>
      </c>
      <c r="H81" s="138">
        <f>G81/F81*100</f>
        <v>86.39202898550724</v>
      </c>
    </row>
    <row r="82" spans="1:8" ht="12.75">
      <c r="A82" s="76" t="s">
        <v>251</v>
      </c>
      <c r="B82" s="34" t="s">
        <v>56</v>
      </c>
      <c r="C82" s="34" t="s">
        <v>285</v>
      </c>
      <c r="D82" s="34" t="s">
        <v>158</v>
      </c>
      <c r="E82" s="34" t="s">
        <v>31</v>
      </c>
      <c r="F82" s="35">
        <v>120000</v>
      </c>
      <c r="G82" s="40">
        <v>0</v>
      </c>
      <c r="H82" s="118">
        <f>G82/F82*100</f>
        <v>0</v>
      </c>
    </row>
    <row r="83" spans="1:8" ht="12.75">
      <c r="A83" s="76" t="s">
        <v>189</v>
      </c>
      <c r="B83" s="34" t="s">
        <v>56</v>
      </c>
      <c r="C83" s="34" t="s">
        <v>286</v>
      </c>
      <c r="D83" s="34" t="s">
        <v>158</v>
      </c>
      <c r="E83" s="34" t="s">
        <v>33</v>
      </c>
      <c r="F83" s="35">
        <v>170000</v>
      </c>
      <c r="G83" s="40">
        <v>0</v>
      </c>
      <c r="H83" s="118">
        <f>G83/F83*100</f>
        <v>0</v>
      </c>
    </row>
    <row r="84" spans="1:8" ht="12.75">
      <c r="A84" s="76" t="s">
        <v>290</v>
      </c>
      <c r="B84" s="34" t="s">
        <v>56</v>
      </c>
      <c r="C84" s="34" t="s">
        <v>287</v>
      </c>
      <c r="D84" s="34" t="s">
        <v>158</v>
      </c>
      <c r="E84" s="34" t="s">
        <v>33</v>
      </c>
      <c r="F84" s="35">
        <v>10000</v>
      </c>
      <c r="G84" s="40">
        <v>0</v>
      </c>
      <c r="H84" s="118">
        <f>G84/F84*100</f>
        <v>0</v>
      </c>
    </row>
    <row r="85" spans="1:8" ht="12.75" customHeight="1" thickBot="1">
      <c r="A85" s="120"/>
      <c r="B85" s="13" t="s">
        <v>56</v>
      </c>
      <c r="C85" s="13"/>
      <c r="D85" s="13"/>
      <c r="E85" s="13"/>
      <c r="F85" s="14"/>
      <c r="G85" s="101">
        <v>0</v>
      </c>
      <c r="H85" s="136"/>
    </row>
    <row r="86" spans="1:8" s="165" customFormat="1" ht="12.75" thickBot="1">
      <c r="A86" s="161" t="s">
        <v>59</v>
      </c>
      <c r="B86" s="162" t="s">
        <v>58</v>
      </c>
      <c r="C86" s="162" t="s">
        <v>14</v>
      </c>
      <c r="D86" s="162"/>
      <c r="E86" s="162" t="s">
        <v>14</v>
      </c>
      <c r="F86" s="163">
        <f>F88+F94</f>
        <v>4624311.6899999995</v>
      </c>
      <c r="G86" s="163">
        <f>G88+G94</f>
        <v>3065348.2800000003</v>
      </c>
      <c r="H86" s="166">
        <f>G86/F86*100</f>
        <v>66.28766582989566</v>
      </c>
    </row>
    <row r="87" spans="1:8" ht="12.75">
      <c r="A87" s="121"/>
      <c r="B87" s="21"/>
      <c r="C87" s="21"/>
      <c r="D87" s="21"/>
      <c r="E87" s="21"/>
      <c r="F87" s="22"/>
      <c r="G87" s="23"/>
      <c r="H87" s="135"/>
    </row>
    <row r="88" spans="1:8" ht="21">
      <c r="A88" s="121" t="s">
        <v>306</v>
      </c>
      <c r="B88" s="21" t="s">
        <v>58</v>
      </c>
      <c r="C88" s="21" t="s">
        <v>292</v>
      </c>
      <c r="D88" s="21"/>
      <c r="E88" s="21" t="s">
        <v>14</v>
      </c>
      <c r="F88" s="22">
        <f>SUM(F89:F93)</f>
        <v>1640000</v>
      </c>
      <c r="G88" s="22">
        <f>SUM(G89:G93)</f>
        <v>814584.22</v>
      </c>
      <c r="H88" s="118">
        <f aca="true" t="shared" si="7" ref="H88:H119">G88/F88*100</f>
        <v>49.669769512195124</v>
      </c>
    </row>
    <row r="89" spans="1:8" ht="12.75">
      <c r="A89" s="76" t="s">
        <v>60</v>
      </c>
      <c r="B89" s="34" t="s">
        <v>58</v>
      </c>
      <c r="C89" s="34" t="s">
        <v>293</v>
      </c>
      <c r="D89" s="34" t="s">
        <v>158</v>
      </c>
      <c r="E89" s="34" t="s">
        <v>29</v>
      </c>
      <c r="F89" s="35">
        <v>1250000</v>
      </c>
      <c r="G89" s="40">
        <v>598102.71</v>
      </c>
      <c r="H89" s="118">
        <f t="shared" si="7"/>
        <v>47.848216799999996</v>
      </c>
    </row>
    <row r="90" spans="1:8" ht="12.75">
      <c r="A90" s="76" t="s">
        <v>181</v>
      </c>
      <c r="B90" s="34"/>
      <c r="C90" s="34" t="s">
        <v>293</v>
      </c>
      <c r="D90" s="34" t="s">
        <v>158</v>
      </c>
      <c r="E90" s="34" t="s">
        <v>31</v>
      </c>
      <c r="F90" s="35">
        <v>260000</v>
      </c>
      <c r="G90" s="40">
        <v>165554.51</v>
      </c>
      <c r="H90" s="118">
        <f t="shared" si="7"/>
        <v>63.67481153846154</v>
      </c>
    </row>
    <row r="91" spans="1:8" ht="22.5">
      <c r="A91" s="76" t="s">
        <v>235</v>
      </c>
      <c r="B91" s="34"/>
      <c r="C91" s="34" t="s">
        <v>293</v>
      </c>
      <c r="D91" s="34" t="s">
        <v>158</v>
      </c>
      <c r="E91" s="34" t="s">
        <v>33</v>
      </c>
      <c r="F91" s="35">
        <v>40000</v>
      </c>
      <c r="G91" s="40">
        <v>31000</v>
      </c>
      <c r="H91" s="118">
        <f t="shared" si="7"/>
        <v>77.5</v>
      </c>
    </row>
    <row r="92" spans="1:8" ht="12.75">
      <c r="A92" s="76" t="s">
        <v>182</v>
      </c>
      <c r="B92" s="34"/>
      <c r="C92" s="34" t="s">
        <v>293</v>
      </c>
      <c r="D92" s="34" t="s">
        <v>158</v>
      </c>
      <c r="E92" s="34" t="s">
        <v>39</v>
      </c>
      <c r="F92" s="35">
        <v>90000</v>
      </c>
      <c r="G92" s="40">
        <v>19927</v>
      </c>
      <c r="H92" s="118">
        <f t="shared" si="7"/>
        <v>22.141111111111112</v>
      </c>
    </row>
    <row r="93" spans="1:8" ht="12.75">
      <c r="A93" s="76"/>
      <c r="B93" s="34"/>
      <c r="C93" s="34"/>
      <c r="D93" s="34"/>
      <c r="E93" s="34"/>
      <c r="F93" s="35"/>
      <c r="G93" s="40">
        <v>0</v>
      </c>
      <c r="H93" s="118"/>
    </row>
    <row r="94" spans="1:8" ht="33" customHeight="1">
      <c r="A94" s="114" t="s">
        <v>61</v>
      </c>
      <c r="B94" s="3" t="s">
        <v>58</v>
      </c>
      <c r="C94" s="266"/>
      <c r="D94" s="3"/>
      <c r="E94" s="3" t="s">
        <v>14</v>
      </c>
      <c r="F94" s="4">
        <f>SUM(F95:F106)</f>
        <v>2984311.69</v>
      </c>
      <c r="G94" s="4">
        <f>SUM(G95:G106)</f>
        <v>2250764.0600000005</v>
      </c>
      <c r="H94" s="118">
        <f t="shared" si="7"/>
        <v>75.41987211128072</v>
      </c>
    </row>
    <row r="95" spans="1:8" ht="12.75" customHeight="1">
      <c r="A95" s="76" t="s">
        <v>236</v>
      </c>
      <c r="B95" s="34" t="s">
        <v>58</v>
      </c>
      <c r="C95" s="2" t="s">
        <v>294</v>
      </c>
      <c r="D95" s="34" t="s">
        <v>158</v>
      </c>
      <c r="E95" s="3" t="s">
        <v>31</v>
      </c>
      <c r="F95" s="35">
        <v>169412.95</v>
      </c>
      <c r="G95" s="40">
        <v>121590</v>
      </c>
      <c r="H95" s="118">
        <f t="shared" si="7"/>
        <v>71.7713728495962</v>
      </c>
    </row>
    <row r="96" spans="1:8" ht="12.75">
      <c r="A96" s="122" t="s">
        <v>32</v>
      </c>
      <c r="B96" s="34" t="s">
        <v>58</v>
      </c>
      <c r="C96" s="2" t="s">
        <v>294</v>
      </c>
      <c r="D96" s="34" t="s">
        <v>158</v>
      </c>
      <c r="E96" s="2" t="s">
        <v>31</v>
      </c>
      <c r="F96" s="6">
        <v>757500</v>
      </c>
      <c r="G96" s="37">
        <v>595657.3</v>
      </c>
      <c r="H96" s="118">
        <f t="shared" si="7"/>
        <v>78.63462706270627</v>
      </c>
    </row>
    <row r="97" spans="1:8" ht="12.75">
      <c r="A97" s="122" t="s">
        <v>34</v>
      </c>
      <c r="B97" s="34" t="s">
        <v>58</v>
      </c>
      <c r="C97" s="2" t="s">
        <v>294</v>
      </c>
      <c r="D97" s="34" t="s">
        <v>158</v>
      </c>
      <c r="E97" s="2" t="s">
        <v>33</v>
      </c>
      <c r="F97" s="6">
        <v>30000</v>
      </c>
      <c r="G97" s="38">
        <v>3135.17</v>
      </c>
      <c r="H97" s="118">
        <f t="shared" si="7"/>
        <v>10.450566666666667</v>
      </c>
    </row>
    <row r="98" spans="1:8" ht="12.75">
      <c r="A98" s="122" t="s">
        <v>38</v>
      </c>
      <c r="B98" s="34" t="s">
        <v>58</v>
      </c>
      <c r="C98" s="2" t="s">
        <v>294</v>
      </c>
      <c r="D98" s="34" t="s">
        <v>158</v>
      </c>
      <c r="E98" s="2" t="s">
        <v>37</v>
      </c>
      <c r="F98" s="6">
        <v>348000</v>
      </c>
      <c r="G98" s="38">
        <v>338000</v>
      </c>
      <c r="H98" s="118">
        <f t="shared" si="7"/>
        <v>97.12643678160919</v>
      </c>
    </row>
    <row r="99" spans="1:8" ht="11.25" customHeight="1">
      <c r="A99" s="50" t="s">
        <v>40</v>
      </c>
      <c r="B99" s="103" t="s">
        <v>58</v>
      </c>
      <c r="C99" s="13" t="s">
        <v>294</v>
      </c>
      <c r="D99" s="103" t="s">
        <v>158</v>
      </c>
      <c r="E99" s="13" t="s">
        <v>39</v>
      </c>
      <c r="F99" s="14">
        <v>136557.74</v>
      </c>
      <c r="G99" s="39">
        <v>98946.9</v>
      </c>
      <c r="H99" s="136">
        <f t="shared" si="7"/>
        <v>72.45792146237922</v>
      </c>
    </row>
    <row r="100" spans="1:8" ht="23.25" customHeight="1">
      <c r="A100" s="174" t="s">
        <v>313</v>
      </c>
      <c r="B100" s="34" t="s">
        <v>58</v>
      </c>
      <c r="C100" s="34" t="s">
        <v>315</v>
      </c>
      <c r="D100" s="34" t="s">
        <v>158</v>
      </c>
      <c r="E100" s="34" t="s">
        <v>31</v>
      </c>
      <c r="F100" s="35">
        <v>264276</v>
      </c>
      <c r="G100" s="267">
        <v>194500</v>
      </c>
      <c r="H100" s="136">
        <f t="shared" si="7"/>
        <v>73.59729979264102</v>
      </c>
    </row>
    <row r="101" spans="1:8" ht="21.75" customHeight="1">
      <c r="A101" s="174" t="s">
        <v>314</v>
      </c>
      <c r="B101" s="34" t="s">
        <v>58</v>
      </c>
      <c r="C101" s="34" t="s">
        <v>315</v>
      </c>
      <c r="D101" s="34" t="s">
        <v>158</v>
      </c>
      <c r="E101" s="34" t="s">
        <v>31</v>
      </c>
      <c r="F101" s="35">
        <v>32000</v>
      </c>
      <c r="G101" s="267">
        <v>21650.74</v>
      </c>
      <c r="H101" s="136">
        <f t="shared" si="7"/>
        <v>67.6585625</v>
      </c>
    </row>
    <row r="102" spans="1:8" ht="22.5" customHeight="1">
      <c r="A102" s="174" t="s">
        <v>319</v>
      </c>
      <c r="B102" s="34" t="s">
        <v>58</v>
      </c>
      <c r="C102" s="34" t="s">
        <v>317</v>
      </c>
      <c r="D102" s="34" t="s">
        <v>158</v>
      </c>
      <c r="E102" s="34" t="s">
        <v>37</v>
      </c>
      <c r="F102" s="35">
        <v>784960</v>
      </c>
      <c r="G102" s="267">
        <v>784960</v>
      </c>
      <c r="H102" s="136">
        <f t="shared" si="7"/>
        <v>100</v>
      </c>
    </row>
    <row r="103" spans="1:8" ht="21" customHeight="1">
      <c r="A103" s="174" t="s">
        <v>316</v>
      </c>
      <c r="B103" s="34" t="s">
        <v>58</v>
      </c>
      <c r="C103" s="34" t="s">
        <v>318</v>
      </c>
      <c r="D103" s="34" t="s">
        <v>158</v>
      </c>
      <c r="E103" s="34" t="s">
        <v>37</v>
      </c>
      <c r="F103" s="35">
        <v>93000</v>
      </c>
      <c r="G103" s="267">
        <v>92323.95</v>
      </c>
      <c r="H103" s="136">
        <f t="shared" si="7"/>
        <v>99.27306451612903</v>
      </c>
    </row>
    <row r="104" spans="1:8" ht="39" customHeight="1">
      <c r="A104" s="174" t="s">
        <v>321</v>
      </c>
      <c r="B104" s="34" t="s">
        <v>58</v>
      </c>
      <c r="C104" s="34" t="s">
        <v>322</v>
      </c>
      <c r="D104" s="34" t="s">
        <v>158</v>
      </c>
      <c r="E104" s="34" t="s">
        <v>31</v>
      </c>
      <c r="F104" s="35">
        <v>181405</v>
      </c>
      <c r="G104" s="267">
        <v>0</v>
      </c>
      <c r="H104" s="136">
        <f t="shared" si="7"/>
        <v>0</v>
      </c>
    </row>
    <row r="105" spans="1:8" ht="39.75" customHeight="1">
      <c r="A105" s="174" t="s">
        <v>320</v>
      </c>
      <c r="B105" s="34" t="s">
        <v>58</v>
      </c>
      <c r="C105" s="34" t="s">
        <v>323</v>
      </c>
      <c r="D105" s="34" t="s">
        <v>158</v>
      </c>
      <c r="E105" s="34" t="s">
        <v>31</v>
      </c>
      <c r="F105" s="35">
        <v>187200</v>
      </c>
      <c r="G105" s="35">
        <v>0</v>
      </c>
      <c r="H105" s="136">
        <f t="shared" si="7"/>
        <v>0</v>
      </c>
    </row>
    <row r="106" spans="1:8" ht="13.5" customHeight="1" thickBot="1">
      <c r="A106" s="174"/>
      <c r="B106" s="34"/>
      <c r="C106" s="34"/>
      <c r="D106" s="34"/>
      <c r="E106" s="34"/>
      <c r="F106" s="35"/>
      <c r="G106" s="39"/>
      <c r="H106" s="136"/>
    </row>
    <row r="107" spans="1:8" s="167" customFormat="1" ht="18.75" customHeight="1" thickBot="1">
      <c r="A107" s="161" t="s">
        <v>298</v>
      </c>
      <c r="B107" s="162" t="s">
        <v>64</v>
      </c>
      <c r="C107" s="162" t="s">
        <v>228</v>
      </c>
      <c r="D107" s="162" t="s">
        <v>158</v>
      </c>
      <c r="E107" s="162"/>
      <c r="F107" s="163">
        <f>SUM(F108:F115)</f>
        <v>3481700</v>
      </c>
      <c r="G107" s="163">
        <f>SUM(G108:G115)</f>
        <v>2207919.52</v>
      </c>
      <c r="H107" s="176">
        <f t="shared" si="7"/>
        <v>63.41498463394319</v>
      </c>
    </row>
    <row r="108" spans="1:8" ht="27" customHeight="1">
      <c r="A108" s="50" t="s">
        <v>324</v>
      </c>
      <c r="B108" s="13" t="s">
        <v>64</v>
      </c>
      <c r="C108" s="13" t="s">
        <v>325</v>
      </c>
      <c r="D108" s="13" t="s">
        <v>230</v>
      </c>
      <c r="E108" s="13" t="s">
        <v>31</v>
      </c>
      <c r="F108" s="14">
        <v>1324400</v>
      </c>
      <c r="G108" s="14">
        <v>1324400</v>
      </c>
      <c r="H108" s="156">
        <f t="shared" si="7"/>
        <v>100</v>
      </c>
    </row>
    <row r="109" spans="1:8" ht="27" customHeight="1">
      <c r="A109" s="174" t="s">
        <v>327</v>
      </c>
      <c r="B109" s="34" t="s">
        <v>64</v>
      </c>
      <c r="C109" s="34" t="s">
        <v>341</v>
      </c>
      <c r="D109" s="34" t="s">
        <v>230</v>
      </c>
      <c r="E109" s="34" t="s">
        <v>31</v>
      </c>
      <c r="F109" s="35">
        <v>73500</v>
      </c>
      <c r="G109" s="35">
        <v>73500</v>
      </c>
      <c r="H109" s="156">
        <f t="shared" si="7"/>
        <v>100</v>
      </c>
    </row>
    <row r="110" spans="1:8" ht="27" customHeight="1">
      <c r="A110" s="174" t="s">
        <v>327</v>
      </c>
      <c r="B110" s="34" t="s">
        <v>64</v>
      </c>
      <c r="C110" s="34" t="s">
        <v>326</v>
      </c>
      <c r="D110" s="34" t="s">
        <v>230</v>
      </c>
      <c r="E110" s="34" t="s">
        <v>31</v>
      </c>
      <c r="F110" s="35">
        <v>74000</v>
      </c>
      <c r="G110" s="35">
        <v>23.24</v>
      </c>
      <c r="H110" s="175">
        <f>G110/F110*100</f>
        <v>0.0314054054054054</v>
      </c>
    </row>
    <row r="111" spans="1:8" ht="27" customHeight="1">
      <c r="A111" s="174" t="s">
        <v>328</v>
      </c>
      <c r="B111" s="34" t="s">
        <v>64</v>
      </c>
      <c r="C111" s="34" t="s">
        <v>295</v>
      </c>
      <c r="D111" s="34" t="s">
        <v>158</v>
      </c>
      <c r="E111" s="34" t="s">
        <v>33</v>
      </c>
      <c r="F111" s="35">
        <v>500000</v>
      </c>
      <c r="G111" s="35">
        <v>500000</v>
      </c>
      <c r="H111" s="175">
        <f t="shared" si="7"/>
        <v>100</v>
      </c>
    </row>
    <row r="112" spans="1:8" ht="27" customHeight="1">
      <c r="A112" s="174" t="s">
        <v>245</v>
      </c>
      <c r="B112" s="34" t="s">
        <v>64</v>
      </c>
      <c r="C112" s="34" t="s">
        <v>296</v>
      </c>
      <c r="D112" s="34" t="s">
        <v>158</v>
      </c>
      <c r="E112" s="34" t="s">
        <v>33</v>
      </c>
      <c r="F112" s="35">
        <v>810000</v>
      </c>
      <c r="G112" s="35">
        <v>309996.28</v>
      </c>
      <c r="H112" s="175">
        <f>G112/F112*100</f>
        <v>38.27114567901235</v>
      </c>
    </row>
    <row r="113" spans="1:8" ht="27" customHeight="1">
      <c r="A113" s="174" t="s">
        <v>342</v>
      </c>
      <c r="B113" s="34" t="s">
        <v>64</v>
      </c>
      <c r="C113" s="34" t="s">
        <v>343</v>
      </c>
      <c r="D113" s="34" t="s">
        <v>158</v>
      </c>
      <c r="E113" s="34" t="s">
        <v>33</v>
      </c>
      <c r="F113" s="35">
        <v>651000</v>
      </c>
      <c r="G113" s="35">
        <v>0</v>
      </c>
      <c r="H113" s="175">
        <f>G113/F113*100</f>
        <v>0</v>
      </c>
    </row>
    <row r="114" spans="1:8" ht="27" customHeight="1" thickBot="1">
      <c r="A114" s="174" t="s">
        <v>329</v>
      </c>
      <c r="B114" s="34" t="s">
        <v>64</v>
      </c>
      <c r="C114" s="34" t="s">
        <v>330</v>
      </c>
      <c r="D114" s="34" t="s">
        <v>158</v>
      </c>
      <c r="E114" s="34" t="s">
        <v>33</v>
      </c>
      <c r="F114" s="35">
        <v>48800</v>
      </c>
      <c r="G114" s="35">
        <v>0</v>
      </c>
      <c r="H114" s="175">
        <f>G114/F114*100</f>
        <v>0</v>
      </c>
    </row>
    <row r="115" spans="1:8" ht="13.5" thickBot="1">
      <c r="A115" s="262" t="s">
        <v>299</v>
      </c>
      <c r="B115" s="19" t="s">
        <v>297</v>
      </c>
      <c r="C115" s="19"/>
      <c r="D115" s="19"/>
      <c r="E115" s="19"/>
      <c r="F115" s="20">
        <f>F116</f>
        <v>0</v>
      </c>
      <c r="G115" s="20">
        <f>G116</f>
        <v>0</v>
      </c>
      <c r="H115" s="104"/>
    </row>
    <row r="116" spans="1:8" ht="13.5" thickBot="1">
      <c r="A116" s="261" t="s">
        <v>300</v>
      </c>
      <c r="B116" s="21"/>
      <c r="C116" s="21"/>
      <c r="D116" s="21"/>
      <c r="E116" s="21"/>
      <c r="F116" s="22">
        <v>0</v>
      </c>
      <c r="G116" s="22">
        <v>0</v>
      </c>
      <c r="H116" s="155"/>
    </row>
    <row r="117" spans="1:8" s="165" customFormat="1" ht="12.75" thickBot="1">
      <c r="A117" s="161" t="s">
        <v>122</v>
      </c>
      <c r="B117" s="162" t="s">
        <v>120</v>
      </c>
      <c r="C117" s="162" t="s">
        <v>14</v>
      </c>
      <c r="D117" s="162"/>
      <c r="E117" s="162" t="s">
        <v>14</v>
      </c>
      <c r="F117" s="163">
        <f aca="true" t="shared" si="8" ref="F117:G119">F118</f>
        <v>480000</v>
      </c>
      <c r="G117" s="164">
        <f t="shared" si="8"/>
        <v>329598</v>
      </c>
      <c r="H117" s="153">
        <f t="shared" si="7"/>
        <v>68.66624999999999</v>
      </c>
    </row>
    <row r="118" spans="1:8" ht="21">
      <c r="A118" s="121" t="s">
        <v>123</v>
      </c>
      <c r="B118" s="21" t="s">
        <v>120</v>
      </c>
      <c r="C118" s="263" t="str">
        <f>C119</f>
        <v>9990000300</v>
      </c>
      <c r="D118" s="21"/>
      <c r="E118" s="21" t="s">
        <v>14</v>
      </c>
      <c r="F118" s="22">
        <f t="shared" si="8"/>
        <v>480000</v>
      </c>
      <c r="G118" s="23">
        <f t="shared" si="8"/>
        <v>329598</v>
      </c>
      <c r="H118" s="139">
        <f t="shared" si="7"/>
        <v>68.66624999999999</v>
      </c>
    </row>
    <row r="119" spans="1:8" ht="21">
      <c r="A119" s="124" t="s">
        <v>142</v>
      </c>
      <c r="B119" s="3" t="s">
        <v>120</v>
      </c>
      <c r="C119" s="264" t="str">
        <f>C120</f>
        <v>9990000300</v>
      </c>
      <c r="D119" s="3" t="s">
        <v>180</v>
      </c>
      <c r="E119" s="3" t="s">
        <v>14</v>
      </c>
      <c r="F119" s="4">
        <f t="shared" si="8"/>
        <v>480000</v>
      </c>
      <c r="G119" s="24">
        <f t="shared" si="8"/>
        <v>329598</v>
      </c>
      <c r="H119" s="136">
        <f t="shared" si="7"/>
        <v>68.66624999999999</v>
      </c>
    </row>
    <row r="120" spans="1:8" ht="16.5" customHeight="1" thickBot="1">
      <c r="A120" s="50" t="s">
        <v>124</v>
      </c>
      <c r="B120" s="13" t="s">
        <v>120</v>
      </c>
      <c r="C120" s="13" t="s">
        <v>301</v>
      </c>
      <c r="D120" s="13" t="s">
        <v>180</v>
      </c>
      <c r="E120" s="13" t="s">
        <v>121</v>
      </c>
      <c r="F120" s="14">
        <v>480000</v>
      </c>
      <c r="G120" s="39">
        <v>329598</v>
      </c>
      <c r="H120" s="136">
        <f>G120/F120*100</f>
        <v>68.66624999999999</v>
      </c>
    </row>
    <row r="121" spans="1:8" ht="27.75" customHeight="1" thickBot="1">
      <c r="A121" s="168" t="s">
        <v>231</v>
      </c>
      <c r="B121" s="17"/>
      <c r="C121" s="17"/>
      <c r="D121" s="17"/>
      <c r="E121" s="17"/>
      <c r="F121" s="169">
        <f>F122</f>
        <v>3967100</v>
      </c>
      <c r="G121" s="169">
        <f>G122</f>
        <v>1965297.2400000002</v>
      </c>
      <c r="H121" s="170">
        <f>H122</f>
        <v>49.53989664994581</v>
      </c>
    </row>
    <row r="122" spans="1:8" ht="21.75" thickBot="1">
      <c r="A122" s="66" t="s">
        <v>63</v>
      </c>
      <c r="B122" s="67" t="s">
        <v>62</v>
      </c>
      <c r="C122" s="67" t="s">
        <v>14</v>
      </c>
      <c r="D122" s="67"/>
      <c r="E122" s="67" t="s">
        <v>14</v>
      </c>
      <c r="F122" s="157">
        <f>F123</f>
        <v>3967100</v>
      </c>
      <c r="G122" s="68">
        <f>G123</f>
        <v>1965297.2400000002</v>
      </c>
      <c r="H122" s="144">
        <f>G122/F122*100</f>
        <v>49.53989664994581</v>
      </c>
    </row>
    <row r="123" spans="1:8" ht="13.5" thickBot="1">
      <c r="A123" s="121" t="s">
        <v>65</v>
      </c>
      <c r="B123" s="21" t="s">
        <v>64</v>
      </c>
      <c r="C123" s="21" t="s">
        <v>14</v>
      </c>
      <c r="D123" s="21"/>
      <c r="E123" s="21" t="s">
        <v>14</v>
      </c>
      <c r="F123" s="22">
        <f>F124+F137+F149+F152+F150+F151</f>
        <v>3967100</v>
      </c>
      <c r="G123" s="22">
        <f>G124+G137+G149+G152+G150+G151</f>
        <v>1965297.2400000002</v>
      </c>
      <c r="H123" s="144">
        <f>G123/F123*100</f>
        <v>49.53989664994581</v>
      </c>
    </row>
    <row r="124" spans="1:8" ht="32.25" customHeight="1" thickBot="1">
      <c r="A124" s="114" t="s">
        <v>66</v>
      </c>
      <c r="B124" s="3" t="s">
        <v>64</v>
      </c>
      <c r="C124" s="3" t="s">
        <v>228</v>
      </c>
      <c r="D124" s="3"/>
      <c r="E124" s="3" t="s">
        <v>14</v>
      </c>
      <c r="F124" s="4">
        <f>F125</f>
        <v>2550500</v>
      </c>
      <c r="G124" s="24">
        <f>G125</f>
        <v>1259836.9400000002</v>
      </c>
      <c r="H124" s="144">
        <f>G124/F124*100</f>
        <v>49.395684767692615</v>
      </c>
    </row>
    <row r="125" spans="1:8" ht="21.75" thickBot="1">
      <c r="A125" s="114" t="s">
        <v>67</v>
      </c>
      <c r="B125" s="3" t="s">
        <v>64</v>
      </c>
      <c r="C125" s="3" t="s">
        <v>177</v>
      </c>
      <c r="D125" s="3"/>
      <c r="E125" s="3" t="s">
        <v>14</v>
      </c>
      <c r="F125" s="4">
        <f>SUM(F126:F136)</f>
        <v>2550500</v>
      </c>
      <c r="G125" s="24">
        <f>SUM(G126:G136)</f>
        <v>1259836.9400000002</v>
      </c>
      <c r="H125" s="144">
        <f>G125/F125*100</f>
        <v>49.395684767692615</v>
      </c>
    </row>
    <row r="126" spans="1:8" ht="12.75">
      <c r="A126" s="122" t="s">
        <v>22</v>
      </c>
      <c r="B126" s="2" t="s">
        <v>64</v>
      </c>
      <c r="C126" s="2" t="s">
        <v>302</v>
      </c>
      <c r="D126" s="2" t="s">
        <v>132</v>
      </c>
      <c r="E126" s="2" t="s">
        <v>21</v>
      </c>
      <c r="F126" s="6">
        <v>922000</v>
      </c>
      <c r="G126" s="38">
        <v>566137.25</v>
      </c>
      <c r="H126" s="118">
        <f>G126/F126*100</f>
        <v>61.40317245119306</v>
      </c>
    </row>
    <row r="127" spans="1:8" ht="12.75">
      <c r="A127" s="122" t="s">
        <v>24</v>
      </c>
      <c r="B127" s="2" t="s">
        <v>64</v>
      </c>
      <c r="C127" s="2" t="s">
        <v>302</v>
      </c>
      <c r="D127" s="2" t="s">
        <v>303</v>
      </c>
      <c r="E127" s="2" t="s">
        <v>23</v>
      </c>
      <c r="F127" s="6">
        <v>278500</v>
      </c>
      <c r="G127" s="38">
        <v>157994.31</v>
      </c>
      <c r="H127" s="118">
        <f aca="true" t="shared" si="9" ref="H127:H138">G127/F127*100</f>
        <v>56.73045242369839</v>
      </c>
    </row>
    <row r="128" spans="1:8" ht="12.75">
      <c r="A128" s="122" t="s">
        <v>179</v>
      </c>
      <c r="B128" s="2" t="s">
        <v>64</v>
      </c>
      <c r="C128" s="2" t="s">
        <v>302</v>
      </c>
      <c r="D128" s="2" t="s">
        <v>178</v>
      </c>
      <c r="E128" s="2" t="s">
        <v>133</v>
      </c>
      <c r="F128" s="6">
        <v>0</v>
      </c>
      <c r="G128" s="38">
        <v>0</v>
      </c>
      <c r="H128" s="118" t="e">
        <f t="shared" si="9"/>
        <v>#DIV/0!</v>
      </c>
    </row>
    <row r="129" spans="1:8" ht="12.75">
      <c r="A129" s="122" t="s">
        <v>26</v>
      </c>
      <c r="B129" s="2" t="s">
        <v>64</v>
      </c>
      <c r="C129" s="2" t="s">
        <v>302</v>
      </c>
      <c r="D129" s="2" t="s">
        <v>158</v>
      </c>
      <c r="E129" s="2" t="s">
        <v>25</v>
      </c>
      <c r="F129" s="6">
        <v>45000</v>
      </c>
      <c r="G129" s="265">
        <v>16574.32</v>
      </c>
      <c r="H129" s="118">
        <f t="shared" si="9"/>
        <v>36.83182222222222</v>
      </c>
    </row>
    <row r="130" spans="1:8" ht="12.75">
      <c r="A130" s="122" t="s">
        <v>28</v>
      </c>
      <c r="B130" s="2" t="s">
        <v>64</v>
      </c>
      <c r="C130" s="2" t="s">
        <v>302</v>
      </c>
      <c r="D130" s="2" t="s">
        <v>158</v>
      </c>
      <c r="E130" s="2" t="s">
        <v>27</v>
      </c>
      <c r="F130" s="6">
        <v>5000</v>
      </c>
      <c r="G130" s="38">
        <v>0</v>
      </c>
      <c r="H130" s="118"/>
    </row>
    <row r="131" spans="1:8" ht="12.75">
      <c r="A131" s="122" t="s">
        <v>30</v>
      </c>
      <c r="B131" s="2" t="s">
        <v>64</v>
      </c>
      <c r="C131" s="2" t="s">
        <v>302</v>
      </c>
      <c r="D131" s="2" t="s">
        <v>158</v>
      </c>
      <c r="E131" s="2" t="s">
        <v>29</v>
      </c>
      <c r="F131" s="6">
        <v>505000</v>
      </c>
      <c r="G131" s="38">
        <v>27780.05</v>
      </c>
      <c r="H131" s="118">
        <f t="shared" si="9"/>
        <v>5.5009999999999994</v>
      </c>
    </row>
    <row r="132" spans="1:8" ht="12.75">
      <c r="A132" s="122" t="s">
        <v>32</v>
      </c>
      <c r="B132" s="2" t="s">
        <v>64</v>
      </c>
      <c r="C132" s="2" t="s">
        <v>302</v>
      </c>
      <c r="D132" s="2" t="s">
        <v>158</v>
      </c>
      <c r="E132" s="2" t="s">
        <v>31</v>
      </c>
      <c r="F132" s="6">
        <v>265000</v>
      </c>
      <c r="G132" s="38">
        <v>143949.2</v>
      </c>
      <c r="H132" s="118">
        <f t="shared" si="9"/>
        <v>54.32045283018868</v>
      </c>
    </row>
    <row r="133" spans="1:8" ht="12.75">
      <c r="A133" s="122" t="s">
        <v>34</v>
      </c>
      <c r="B133" s="2" t="s">
        <v>64</v>
      </c>
      <c r="C133" s="2" t="s">
        <v>302</v>
      </c>
      <c r="D133" s="2" t="s">
        <v>158</v>
      </c>
      <c r="E133" s="2" t="s">
        <v>33</v>
      </c>
      <c r="F133" s="6">
        <v>270000</v>
      </c>
      <c r="G133" s="38">
        <v>197718.81</v>
      </c>
      <c r="H133" s="118">
        <f t="shared" si="9"/>
        <v>73.22918888888888</v>
      </c>
    </row>
    <row r="134" spans="1:8" ht="12.75">
      <c r="A134" s="122" t="s">
        <v>38</v>
      </c>
      <c r="B134" s="2" t="s">
        <v>64</v>
      </c>
      <c r="C134" s="2" t="s">
        <v>302</v>
      </c>
      <c r="D134" s="2" t="s">
        <v>158</v>
      </c>
      <c r="E134" s="2" t="s">
        <v>37</v>
      </c>
      <c r="F134" s="6">
        <v>80000</v>
      </c>
      <c r="G134" s="38">
        <v>7000</v>
      </c>
      <c r="H134" s="118">
        <f t="shared" si="9"/>
        <v>8.75</v>
      </c>
    </row>
    <row r="135" spans="1:8" ht="13.5" customHeight="1">
      <c r="A135" s="122" t="s">
        <v>40</v>
      </c>
      <c r="B135" s="2" t="s">
        <v>64</v>
      </c>
      <c r="C135" s="2" t="s">
        <v>302</v>
      </c>
      <c r="D135" s="2" t="s">
        <v>158</v>
      </c>
      <c r="E135" s="2" t="s">
        <v>39</v>
      </c>
      <c r="F135" s="6">
        <v>170000</v>
      </c>
      <c r="G135" s="38">
        <v>142683</v>
      </c>
      <c r="H135" s="118">
        <f>G135/F135*100</f>
        <v>83.93117647058823</v>
      </c>
    </row>
    <row r="136" spans="1:8" ht="13.5" customHeight="1">
      <c r="A136" s="122" t="s">
        <v>157</v>
      </c>
      <c r="B136" s="2" t="s">
        <v>64</v>
      </c>
      <c r="C136" s="2" t="s">
        <v>302</v>
      </c>
      <c r="D136" s="2" t="s">
        <v>160</v>
      </c>
      <c r="E136" s="2" t="s">
        <v>35</v>
      </c>
      <c r="F136" s="6">
        <v>10000</v>
      </c>
      <c r="G136" s="38">
        <v>0</v>
      </c>
      <c r="H136" s="118">
        <f>G136/F136*100</f>
        <v>0</v>
      </c>
    </row>
    <row r="137" spans="1:8" ht="12.75">
      <c r="A137" s="114" t="s">
        <v>70</v>
      </c>
      <c r="B137" s="3" t="s">
        <v>64</v>
      </c>
      <c r="C137" s="3" t="s">
        <v>175</v>
      </c>
      <c r="D137" s="3"/>
      <c r="E137" s="3" t="s">
        <v>14</v>
      </c>
      <c r="F137" s="4">
        <f>F138</f>
        <v>1029300</v>
      </c>
      <c r="G137" s="24">
        <f>G138</f>
        <v>548814.13</v>
      </c>
      <c r="H137" s="118">
        <f t="shared" si="9"/>
        <v>53.319161566112896</v>
      </c>
    </row>
    <row r="138" spans="1:8" ht="21">
      <c r="A138" s="114" t="s">
        <v>67</v>
      </c>
      <c r="B138" s="3" t="s">
        <v>64</v>
      </c>
      <c r="C138" s="3" t="s">
        <v>175</v>
      </c>
      <c r="D138" s="3"/>
      <c r="E138" s="3" t="s">
        <v>14</v>
      </c>
      <c r="F138" s="4">
        <f>SUM(F139:F148)</f>
        <v>1029300</v>
      </c>
      <c r="G138" s="24">
        <f>SUM(G139:G148)</f>
        <v>548814.13</v>
      </c>
      <c r="H138" s="118">
        <f t="shared" si="9"/>
        <v>53.319161566112896</v>
      </c>
    </row>
    <row r="139" spans="1:8" ht="12.75">
      <c r="A139" s="122" t="s">
        <v>22</v>
      </c>
      <c r="B139" s="2" t="s">
        <v>64</v>
      </c>
      <c r="C139" s="2" t="s">
        <v>304</v>
      </c>
      <c r="D139" s="2" t="s">
        <v>132</v>
      </c>
      <c r="E139" s="2" t="s">
        <v>21</v>
      </c>
      <c r="F139" s="6">
        <v>428000</v>
      </c>
      <c r="G139" s="38">
        <v>282156.17</v>
      </c>
      <c r="H139" s="118">
        <f>G139/F139*100</f>
        <v>65.92433878504671</v>
      </c>
    </row>
    <row r="140" spans="1:8" ht="12.75">
      <c r="A140" s="122" t="s">
        <v>24</v>
      </c>
      <c r="B140" s="2" t="s">
        <v>64</v>
      </c>
      <c r="C140" s="2" t="s">
        <v>304</v>
      </c>
      <c r="D140" s="2" t="s">
        <v>132</v>
      </c>
      <c r="E140" s="2" t="s">
        <v>23</v>
      </c>
      <c r="F140" s="6">
        <v>129300</v>
      </c>
      <c r="G140" s="106">
        <v>73234.38</v>
      </c>
      <c r="H140" s="118">
        <f aca="true" t="shared" si="10" ref="H140:H147">G140/F140*100</f>
        <v>56.63911832946636</v>
      </c>
    </row>
    <row r="141" spans="1:8" ht="12.75">
      <c r="A141" s="122" t="s">
        <v>26</v>
      </c>
      <c r="B141" s="2" t="s">
        <v>64</v>
      </c>
      <c r="C141" s="2" t="s">
        <v>304</v>
      </c>
      <c r="D141" s="2" t="s">
        <v>158</v>
      </c>
      <c r="E141" s="2" t="s">
        <v>25</v>
      </c>
      <c r="F141" s="6">
        <v>36000</v>
      </c>
      <c r="G141" s="38">
        <v>0</v>
      </c>
      <c r="H141" s="118">
        <f t="shared" si="10"/>
        <v>0</v>
      </c>
    </row>
    <row r="142" spans="1:8" ht="12.75">
      <c r="A142" s="122" t="s">
        <v>30</v>
      </c>
      <c r="B142" s="2" t="s">
        <v>64</v>
      </c>
      <c r="C142" s="2" t="s">
        <v>304</v>
      </c>
      <c r="D142" s="2" t="s">
        <v>158</v>
      </c>
      <c r="E142" s="2" t="s">
        <v>29</v>
      </c>
      <c r="F142" s="6">
        <v>61000</v>
      </c>
      <c r="G142" s="38">
        <v>33743.06</v>
      </c>
      <c r="H142" s="118">
        <f t="shared" si="10"/>
        <v>55.31649180327869</v>
      </c>
    </row>
    <row r="143" spans="1:8" ht="12.75">
      <c r="A143" s="122" t="s">
        <v>69</v>
      </c>
      <c r="B143" s="2" t="s">
        <v>64</v>
      </c>
      <c r="C143" s="2" t="s">
        <v>304</v>
      </c>
      <c r="D143" s="2" t="s">
        <v>158</v>
      </c>
      <c r="E143" s="2" t="s">
        <v>68</v>
      </c>
      <c r="F143" s="6">
        <v>85000</v>
      </c>
      <c r="G143" s="38">
        <v>46503.8</v>
      </c>
      <c r="H143" s="118">
        <f>G143/F143*100</f>
        <v>54.710352941176474</v>
      </c>
    </row>
    <row r="144" spans="1:8" ht="12.75">
      <c r="A144" s="122" t="s">
        <v>32</v>
      </c>
      <c r="B144" s="2" t="s">
        <v>64</v>
      </c>
      <c r="C144" s="2" t="s">
        <v>304</v>
      </c>
      <c r="D144" s="2" t="s">
        <v>158</v>
      </c>
      <c r="E144" s="2" t="s">
        <v>31</v>
      </c>
      <c r="F144" s="6">
        <v>105000</v>
      </c>
      <c r="G144" s="38">
        <v>45598.75</v>
      </c>
      <c r="H144" s="118">
        <f t="shared" si="10"/>
        <v>43.42738095238095</v>
      </c>
    </row>
    <row r="145" spans="1:8" ht="12.75">
      <c r="A145" s="122" t="s">
        <v>34</v>
      </c>
      <c r="B145" s="2" t="s">
        <v>64</v>
      </c>
      <c r="C145" s="2" t="s">
        <v>304</v>
      </c>
      <c r="D145" s="2" t="s">
        <v>158</v>
      </c>
      <c r="E145" s="2" t="s">
        <v>33</v>
      </c>
      <c r="F145" s="6">
        <v>125000</v>
      </c>
      <c r="G145" s="38">
        <v>67577.97</v>
      </c>
      <c r="H145" s="118">
        <f t="shared" si="10"/>
        <v>54.062376</v>
      </c>
    </row>
    <row r="146" spans="1:8" ht="12.75">
      <c r="A146" s="122" t="s">
        <v>36</v>
      </c>
      <c r="B146" s="2" t="s">
        <v>64</v>
      </c>
      <c r="C146" s="2" t="s">
        <v>304</v>
      </c>
      <c r="D146" s="2" t="s">
        <v>158</v>
      </c>
      <c r="E146" s="2" t="s">
        <v>35</v>
      </c>
      <c r="F146" s="6">
        <v>10000</v>
      </c>
      <c r="G146" s="38">
        <v>0</v>
      </c>
      <c r="H146" s="118"/>
    </row>
    <row r="147" spans="1:8" ht="12.75">
      <c r="A147" s="122" t="s">
        <v>38</v>
      </c>
      <c r="B147" s="2" t="s">
        <v>64</v>
      </c>
      <c r="C147" s="2" t="s">
        <v>304</v>
      </c>
      <c r="D147" s="2" t="s">
        <v>158</v>
      </c>
      <c r="E147" s="2" t="s">
        <v>37</v>
      </c>
      <c r="F147" s="6">
        <v>30000</v>
      </c>
      <c r="G147" s="38">
        <v>0</v>
      </c>
      <c r="H147" s="118">
        <f t="shared" si="10"/>
        <v>0</v>
      </c>
    </row>
    <row r="148" spans="1:8" ht="15" customHeight="1">
      <c r="A148" s="50" t="s">
        <v>40</v>
      </c>
      <c r="B148" s="13" t="s">
        <v>64</v>
      </c>
      <c r="C148" s="2" t="s">
        <v>304</v>
      </c>
      <c r="D148" s="2" t="s">
        <v>158</v>
      </c>
      <c r="E148" s="13" t="s">
        <v>39</v>
      </c>
      <c r="F148" s="14">
        <v>20000</v>
      </c>
      <c r="G148" s="39">
        <v>0</v>
      </c>
      <c r="H148" s="118">
        <f>G148/F148*100</f>
        <v>0</v>
      </c>
    </row>
    <row r="149" spans="1:8" ht="15" customHeight="1">
      <c r="A149" s="114" t="s">
        <v>176</v>
      </c>
      <c r="B149" s="3" t="s">
        <v>64</v>
      </c>
      <c r="C149" s="79" t="s">
        <v>305</v>
      </c>
      <c r="D149" s="79" t="s">
        <v>158</v>
      </c>
      <c r="E149" s="3" t="s">
        <v>35</v>
      </c>
      <c r="F149" s="4">
        <v>200000</v>
      </c>
      <c r="G149" s="4">
        <v>135336.17</v>
      </c>
      <c r="H149" s="125">
        <f>G149/F149*100</f>
        <v>67.668085</v>
      </c>
    </row>
    <row r="150" spans="1:8" ht="15" customHeight="1">
      <c r="A150" s="114" t="s">
        <v>176</v>
      </c>
      <c r="B150" s="3" t="s">
        <v>64</v>
      </c>
      <c r="C150" s="79" t="s">
        <v>305</v>
      </c>
      <c r="D150" s="79" t="s">
        <v>158</v>
      </c>
      <c r="E150" s="3" t="s">
        <v>39</v>
      </c>
      <c r="F150" s="4">
        <v>50000</v>
      </c>
      <c r="G150" s="80">
        <v>21310</v>
      </c>
      <c r="H150" s="125">
        <f>G150/F150*100</f>
        <v>42.620000000000005</v>
      </c>
    </row>
    <row r="151" spans="1:8" ht="31.5" customHeight="1">
      <c r="A151" s="114" t="s">
        <v>345</v>
      </c>
      <c r="B151" s="3" t="s">
        <v>64</v>
      </c>
      <c r="C151" s="79" t="s">
        <v>344</v>
      </c>
      <c r="D151" s="79" t="s">
        <v>132</v>
      </c>
      <c r="E151" s="3" t="s">
        <v>21</v>
      </c>
      <c r="F151" s="4">
        <v>105454</v>
      </c>
      <c r="G151" s="24">
        <v>0</v>
      </c>
      <c r="H151" s="125">
        <f>G151/F151*100</f>
        <v>0</v>
      </c>
    </row>
    <row r="152" spans="1:8" ht="32.25" thickBot="1">
      <c r="A152" s="114" t="s">
        <v>345</v>
      </c>
      <c r="B152" s="3" t="s">
        <v>64</v>
      </c>
      <c r="C152" s="79" t="s">
        <v>344</v>
      </c>
      <c r="D152" s="79" t="s">
        <v>303</v>
      </c>
      <c r="E152" s="3" t="s">
        <v>23</v>
      </c>
      <c r="F152" s="4">
        <v>31846</v>
      </c>
      <c r="G152" s="80">
        <v>0</v>
      </c>
      <c r="H152" s="125">
        <f>G152/F152*100</f>
        <v>0</v>
      </c>
    </row>
    <row r="153" spans="1:8" ht="13.5" thickBot="1">
      <c r="A153" s="127" t="s">
        <v>117</v>
      </c>
      <c r="B153" s="128"/>
      <c r="C153" s="128"/>
      <c r="D153" s="128"/>
      <c r="E153" s="128"/>
      <c r="F153" s="129">
        <f>F11+F45+F50+F58+F73+F117+F122+F107</f>
        <v>25409330.95</v>
      </c>
      <c r="G153" s="129">
        <f>G11+G45+G50+G58+G73+G117+G122+G107</f>
        <v>16534187.67</v>
      </c>
      <c r="H153" s="129">
        <f>H11+H45+H50+H58+H73+H117+H122+H107</f>
        <v>530.2031368977242</v>
      </c>
    </row>
    <row r="154" spans="1:8" ht="12.75">
      <c r="A154" s="130" t="s">
        <v>75</v>
      </c>
      <c r="B154" s="131"/>
      <c r="C154" s="131"/>
      <c r="D154" s="131"/>
      <c r="E154" s="131"/>
      <c r="F154" s="132"/>
      <c r="G154" s="133"/>
      <c r="H154" s="134"/>
    </row>
    <row r="155" spans="1:8" ht="12.75">
      <c r="A155" s="25" t="s">
        <v>76</v>
      </c>
      <c r="B155" s="26"/>
      <c r="C155" s="26"/>
      <c r="D155" s="26"/>
      <c r="E155" s="26"/>
      <c r="F155" s="27">
        <f>F153-F156</f>
        <v>21442230.95</v>
      </c>
      <c r="G155" s="41">
        <f>G153-G156</f>
        <v>14568890.43</v>
      </c>
      <c r="H155" s="118">
        <f>G155/F155*100</f>
        <v>67.94484428403193</v>
      </c>
    </row>
    <row r="156" spans="1:8" ht="23.25" customHeight="1" thickBot="1">
      <c r="A156" s="28" t="s">
        <v>77</v>
      </c>
      <c r="B156" s="29"/>
      <c r="C156" s="29"/>
      <c r="D156" s="29"/>
      <c r="E156" s="29"/>
      <c r="F156" s="30">
        <f>F122</f>
        <v>3967100</v>
      </c>
      <c r="G156" s="42">
        <f>G123</f>
        <v>1965297.2400000002</v>
      </c>
      <c r="H156" s="126">
        <f>G156/F156*100</f>
        <v>49.53989664994581</v>
      </c>
    </row>
    <row r="157" ht="12.75">
      <c r="A157" s="1"/>
    </row>
    <row r="164" ht="12.75" hidden="1"/>
    <row r="165" ht="12.75" hidden="1"/>
    <row r="166" ht="12.75" hidden="1"/>
    <row r="167" spans="1:6" ht="14.25" hidden="1">
      <c r="A167" s="32"/>
      <c r="B167" s="32"/>
      <c r="C167" s="32"/>
      <c r="D167" s="32"/>
      <c r="E167" s="32"/>
      <c r="F167" s="32"/>
    </row>
    <row r="168" ht="12.75">
      <c r="A168" s="53"/>
    </row>
    <row r="169" ht="11.25" customHeight="1"/>
    <row r="170" ht="16.5" customHeight="1" hidden="1" thickBot="1"/>
    <row r="171" ht="13.5" customHeight="1" hidden="1" thickBot="1"/>
    <row r="172" ht="12.75" customHeight="1"/>
    <row r="173" ht="16.5" customHeight="1"/>
    <row r="174" ht="17.25" customHeight="1"/>
    <row r="176" ht="16.5" customHeight="1"/>
    <row r="177" ht="18.75" customHeight="1"/>
    <row r="269" ht="18" customHeight="1"/>
  </sheetData>
  <sheetProtection/>
  <mergeCells count="6">
    <mergeCell ref="A7:A8"/>
    <mergeCell ref="F7:F8"/>
    <mergeCell ref="B7:E7"/>
    <mergeCell ref="A4:F4"/>
    <mergeCell ref="A5:F5"/>
    <mergeCell ref="A6:B6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6" r:id="rId1"/>
  <headerFooter alignWithMargins="0">
    <oddHeader xml:space="preserve">&amp;CСтр. №&amp;P из №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28.7109375" style="0" customWidth="1"/>
    <col min="4" max="4" width="15.140625" style="0" customWidth="1"/>
    <col min="5" max="5" width="17.57421875" style="0" customWidth="1"/>
  </cols>
  <sheetData>
    <row r="1" ht="12.75">
      <c r="D1" s="61" t="s">
        <v>218</v>
      </c>
    </row>
    <row r="2" ht="12.75">
      <c r="D2" s="61" t="s">
        <v>352</v>
      </c>
    </row>
    <row r="4" spans="2:5" ht="15.75">
      <c r="B4" s="305" t="s">
        <v>222</v>
      </c>
      <c r="C4" s="305"/>
      <c r="D4" s="305"/>
      <c r="E4" s="305"/>
    </row>
    <row r="5" spans="2:5" ht="15.75">
      <c r="B5" s="305" t="s">
        <v>223</v>
      </c>
      <c r="C5" s="305"/>
      <c r="D5" s="305"/>
      <c r="E5" s="305"/>
    </row>
    <row r="6" spans="2:5" ht="13.5" customHeight="1" thickBot="1">
      <c r="B6" s="306" t="s">
        <v>347</v>
      </c>
      <c r="C6" s="306"/>
      <c r="D6" s="306"/>
      <c r="E6" s="306"/>
    </row>
    <row r="7" spans="2:5" ht="39" thickBot="1">
      <c r="B7" s="97" t="s">
        <v>195</v>
      </c>
      <c r="C7" s="98" t="s">
        <v>196</v>
      </c>
      <c r="D7" s="99" t="s">
        <v>220</v>
      </c>
      <c r="E7" s="100" t="s">
        <v>221</v>
      </c>
    </row>
    <row r="8" spans="2:5" ht="12.75">
      <c r="B8" s="93" t="s">
        <v>197</v>
      </c>
      <c r="C8" s="94" t="s">
        <v>198</v>
      </c>
      <c r="D8" s="95">
        <f>D9</f>
        <v>2000003</v>
      </c>
      <c r="E8" s="95">
        <f>E9</f>
        <v>1305822.5299999993</v>
      </c>
    </row>
    <row r="9" spans="2:5" ht="25.5">
      <c r="B9" s="87" t="s">
        <v>199</v>
      </c>
      <c r="C9" s="83" t="s">
        <v>200</v>
      </c>
      <c r="D9" s="84">
        <f>D17+D13</f>
        <v>2000003</v>
      </c>
      <c r="E9" s="84">
        <f>E17+E13</f>
        <v>1305822.5299999993</v>
      </c>
    </row>
    <row r="10" spans="2:5" ht="12.75">
      <c r="B10" s="87" t="s">
        <v>201</v>
      </c>
      <c r="C10" s="83" t="s">
        <v>202</v>
      </c>
      <c r="D10" s="84">
        <f aca="true" t="shared" si="0" ref="D10:E12">D11</f>
        <v>-23409327.95</v>
      </c>
      <c r="E10" s="88">
        <f t="shared" si="0"/>
        <v>-15228365.14</v>
      </c>
    </row>
    <row r="11" spans="2:5" ht="25.5">
      <c r="B11" s="87" t="s">
        <v>203</v>
      </c>
      <c r="C11" s="83" t="s">
        <v>204</v>
      </c>
      <c r="D11" s="84">
        <f t="shared" si="0"/>
        <v>-23409327.95</v>
      </c>
      <c r="E11" s="88">
        <f t="shared" si="0"/>
        <v>-15228365.14</v>
      </c>
    </row>
    <row r="12" spans="2:5" ht="38.25">
      <c r="B12" s="96" t="s">
        <v>217</v>
      </c>
      <c r="C12" s="83" t="s">
        <v>205</v>
      </c>
      <c r="D12" s="84">
        <f t="shared" si="0"/>
        <v>-23409327.95</v>
      </c>
      <c r="E12" s="88">
        <f t="shared" si="0"/>
        <v>-15228365.14</v>
      </c>
    </row>
    <row r="13" spans="2:5" ht="25.5">
      <c r="B13" s="87" t="s">
        <v>206</v>
      </c>
      <c r="C13" s="83" t="s">
        <v>207</v>
      </c>
      <c r="D13" s="84">
        <v>-23409327.95</v>
      </c>
      <c r="E13" s="88">
        <f>-'Рос.дох.16г.'!E47</f>
        <v>-15228365.14</v>
      </c>
    </row>
    <row r="14" spans="2:5" ht="12.75">
      <c r="B14" s="86" t="s">
        <v>208</v>
      </c>
      <c r="C14" s="83" t="s">
        <v>209</v>
      </c>
      <c r="D14" s="84">
        <f aca="true" t="shared" si="1" ref="D14:E16">D15</f>
        <v>25409330.95</v>
      </c>
      <c r="E14" s="88">
        <f t="shared" si="1"/>
        <v>16534187.67</v>
      </c>
    </row>
    <row r="15" spans="2:5" ht="25.5">
      <c r="B15" s="87" t="s">
        <v>210</v>
      </c>
      <c r="C15" s="83" t="s">
        <v>211</v>
      </c>
      <c r="D15" s="84">
        <f t="shared" si="1"/>
        <v>25409330.95</v>
      </c>
      <c r="E15" s="88">
        <f t="shared" si="1"/>
        <v>16534187.67</v>
      </c>
    </row>
    <row r="16" spans="2:5" ht="25.5">
      <c r="B16" s="87" t="s">
        <v>212</v>
      </c>
      <c r="C16" s="83" t="s">
        <v>213</v>
      </c>
      <c r="D16" s="84">
        <f t="shared" si="1"/>
        <v>25409330.95</v>
      </c>
      <c r="E16" s="88">
        <f t="shared" si="1"/>
        <v>16534187.67</v>
      </c>
    </row>
    <row r="17" spans="2:5" ht="25.5">
      <c r="B17" s="87" t="s">
        <v>214</v>
      </c>
      <c r="C17" s="83" t="s">
        <v>215</v>
      </c>
      <c r="D17" s="84">
        <v>25409330.95</v>
      </c>
      <c r="E17" s="88">
        <f>'Рос.расх.16г.'!G153</f>
        <v>16534187.67</v>
      </c>
    </row>
    <row r="18" spans="2:5" ht="31.5">
      <c r="B18" s="89" t="s">
        <v>216</v>
      </c>
      <c r="C18" s="83"/>
      <c r="D18" s="85">
        <f>D8</f>
        <v>2000003</v>
      </c>
      <c r="E18" s="85">
        <f>E8</f>
        <v>1305822.5299999993</v>
      </c>
    </row>
    <row r="19" spans="2:5" ht="13.5" thickBot="1">
      <c r="B19" s="90"/>
      <c r="C19" s="91"/>
      <c r="D19" s="91"/>
      <c r="E19" s="92"/>
    </row>
  </sheetData>
  <sheetProtection/>
  <mergeCells count="3">
    <mergeCell ref="B5:E5"/>
    <mergeCell ref="B4:E4"/>
    <mergeCell ref="B6:E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2016-10-18T14:35:41Z</cp:lastPrinted>
  <dcterms:created xsi:type="dcterms:W3CDTF">1996-10-08T23:32:33Z</dcterms:created>
  <dcterms:modified xsi:type="dcterms:W3CDTF">2016-10-27T13:14:49Z</dcterms:modified>
  <cp:category/>
  <cp:version/>
  <cp:contentType/>
  <cp:contentStatus/>
</cp:coreProperties>
</file>