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ос.дох.15г." sheetId="1" r:id="rId1"/>
    <sheet name="Рос.расх.15г." sheetId="2" r:id="rId2"/>
    <sheet name="Источн.деф" sheetId="3" r:id="rId3"/>
  </sheets>
  <definedNames>
    <definedName name="BFT_Print_Titles" localSheetId="1">'Рос.расх.15г.'!$7:$9</definedName>
    <definedName name="_xlnm.Print_Titles" localSheetId="1">'Рос.расх.15г.'!$7:$9</definedName>
  </definedNames>
  <calcPr fullCalcOnLoad="1" refMode="R1C1"/>
</workbook>
</file>

<file path=xl/sharedStrings.xml><?xml version="1.0" encoding="utf-8"?>
<sst xmlns="http://schemas.openxmlformats.org/spreadsheetml/2006/main" count="854" uniqueCount="366">
  <si>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</si>
  <si>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</si>
  <si>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</si>
  <si>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</si>
  <si>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</si>
  <si>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</si>
  <si>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</si>
  <si>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</si>
  <si>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</si>
  <si>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</si>
  <si>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</si>
  <si>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</si>
  <si>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</si>
  <si>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</si>
  <si>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</si>
  <si>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</si>
  <si>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</si>
  <si>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</si>
  <si>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</si>
  <si>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</si>
  <si>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</si>
  <si>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</si>
  <si>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</si>
  <si>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</si>
  <si>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</si>
  <si>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</si>
  <si>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</si>
  <si>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</si>
  <si>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</si>
  <si>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</si>
  <si>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</si>
  <si>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</si>
  <si>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</si>
  <si>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</si>
  <si>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</si>
  <si>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</si>
  <si>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</si>
  <si>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</si>
  <si>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</si>
  <si>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</si>
  <si>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</si>
  <si>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</si>
  <si>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</si>
  <si>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</si>
  <si>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</si>
  <si>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</si>
  <si>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</si>
  <si>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</si>
  <si>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</si>
  <si>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</si>
  <si>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</si>
  <si>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</si>
  <si>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</si>
  <si>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</si>
  <si>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</si>
  <si>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</si>
  <si>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</si>
  <si>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</si>
  <si>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</si>
  <si>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</si>
  <si>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0503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</si>
  <si>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</si>
  <si>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</si>
  <si>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</si>
  <si>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</si>
  <si>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</si>
  <si>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</si>
  <si>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</si>
  <si>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</si>
  <si>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</si>
  <si>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224</t>
  </si>
  <si>
    <t>Арендная плата за пользование имуществом</t>
  </si>
  <si>
    <t>Библиотеки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</si>
  <si>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</si>
  <si>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</si>
  <si>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</si>
  <si>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</si>
  <si>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</si>
  <si>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</si>
  <si>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</si>
  <si>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</si>
  <si>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</si>
  <si>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</si>
  <si>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</si>
  <si>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</si>
  <si>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</si>
  <si>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</si>
  <si>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</si>
  <si>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</si>
  <si>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</si>
  <si>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</si>
  <si>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</si>
  <si>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</si>
  <si>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</si>
  <si>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</si>
  <si>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</si>
  <si>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</si>
  <si>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</si>
  <si>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>1 13 00000 00 0000 000</t>
  </si>
  <si>
    <t>Доходы от оказания платных услуг и компенсации затрат государства</t>
  </si>
  <si>
    <t>1 14 00000 00 0000 000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</si>
  <si>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</si>
  <si>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</si>
  <si>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</si>
  <si>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</si>
  <si>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</si>
  <si>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</si>
  <si>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 xml:space="preserve">  2 02 01001 10 0000 151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</si>
  <si>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</si>
  <si>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</si>
  <si>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</si>
  <si>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</si>
  <si>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</si>
  <si>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</si>
  <si>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</si>
  <si>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</si>
  <si>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</si>
  <si>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</si>
  <si>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</si>
  <si>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</si>
  <si>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</si>
  <si>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</si>
  <si>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</si>
  <si>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</si>
  <si>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</si>
  <si>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</si>
  <si>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</si>
  <si>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</si>
  <si>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</si>
  <si>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1 11 09045 10 0000 120</t>
  </si>
  <si>
    <t>Прочие поступления от использования имущества</t>
  </si>
  <si>
    <t>2 02 02999 10 0000 151</t>
  </si>
  <si>
    <t>% исп-я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</si>
  <si>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</si>
  <si>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</si>
  <si>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</si>
  <si>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</si>
  <si>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212</t>
  </si>
  <si>
    <t>0409</t>
  </si>
  <si>
    <t>Землеустроительные работы</t>
  </si>
  <si>
    <t>1 13 02995 10 0000 130</t>
  </si>
  <si>
    <t>Прочие доходы от компенсации затрат бюджетов поселений</t>
  </si>
  <si>
    <t>1 14 02053100 0000 410</t>
  </si>
  <si>
    <t>Доходы от реализации иного имущества,находящегося  в собственности поселений</t>
  </si>
  <si>
    <t>Прочие межбюджетные трансферты, передаваемые бюджетам поселений ( ЛМР)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</si>
  <si>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</si>
  <si>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Осуществление перв. ВУ на территориях, где отсутствуют воен.ком-ты</t>
  </si>
  <si>
    <t>Доплаты к пенсиям  муниципальных служащих</t>
  </si>
  <si>
    <t xml:space="preserve"> 2 02 03024 10 0000 151</t>
  </si>
  <si>
    <t>Субвенции бюджетам поселений  на выполнение передаваемых полномочий субъектов РФ</t>
  </si>
  <si>
    <t>2 02 02077 10 0000 151</t>
  </si>
  <si>
    <t>Прочие субсидии  бюджетам поселений (Упр.дел.правит.ЛО По 95-ОЗ)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</si>
  <si>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</si>
  <si>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>Дотации бюджетам поселений на поддержку мер по обеспечению сбалансированности бюджетов из районного фонда финансовой поддержки (ЛМР)</t>
  </si>
  <si>
    <t xml:space="preserve"> 2 02 01000 00 0000 000</t>
  </si>
  <si>
    <t>Прочие межбюджные трансферты  бюджетам поселений</t>
  </si>
  <si>
    <t>2 02 03000 00 0000 000</t>
  </si>
  <si>
    <t xml:space="preserve">Субвенции бюджетам поселений  </t>
  </si>
  <si>
    <t>На выполнение полномлчий  по адм.комиссиям</t>
  </si>
  <si>
    <t xml:space="preserve"> 1 03 02200 01 0000 110</t>
  </si>
  <si>
    <t>Доходы от уплаты акцизов на нефтепродукты</t>
  </si>
  <si>
    <t>9820012</t>
  </si>
  <si>
    <t>121</t>
  </si>
  <si>
    <t>9830012</t>
  </si>
  <si>
    <t>Исполнение судебн.актов</t>
  </si>
  <si>
    <t>Уплата прочих налогов и сборов</t>
  </si>
  <si>
    <t>244</t>
  </si>
  <si>
    <t>831</t>
  </si>
  <si>
    <t>852</t>
  </si>
  <si>
    <t>Прочие выплаты ( командир.)</t>
  </si>
  <si>
    <t>Полномочия по ГО и ЧС</t>
  </si>
  <si>
    <t>Полномочия по землеустроительным и градостроительным вопросам</t>
  </si>
  <si>
    <t>Полномочия по ведению бюджетных операций КФ</t>
  </si>
  <si>
    <t>Полномочия по контрольно-счетной палате</t>
  </si>
  <si>
    <t>9990081</t>
  </si>
  <si>
    <t>540</t>
  </si>
  <si>
    <t>0107</t>
  </si>
  <si>
    <t>9990173</t>
  </si>
  <si>
    <t>9990082</t>
  </si>
  <si>
    <t>9990083</t>
  </si>
  <si>
    <t>9990084</t>
  </si>
  <si>
    <t>9990085</t>
  </si>
  <si>
    <t>Проведение муниципальных выборов и референдумов</t>
  </si>
  <si>
    <t>9997134</t>
  </si>
  <si>
    <t>000</t>
  </si>
  <si>
    <t>9990101</t>
  </si>
  <si>
    <t>870</t>
  </si>
  <si>
    <t>9990102</t>
  </si>
  <si>
    <t>9990103</t>
  </si>
  <si>
    <t>9990104</t>
  </si>
  <si>
    <t>9990107</t>
  </si>
  <si>
    <t>9990109</t>
  </si>
  <si>
    <t>9990178</t>
  </si>
  <si>
    <t>Исполнение судебн.актов РФ по общей деят.</t>
  </si>
  <si>
    <t>Оценка недвижим., признание прав  по муниц.собств</t>
  </si>
  <si>
    <t xml:space="preserve">Орг-ция освещения в печат.и эл.органах деятельности администрации </t>
  </si>
  <si>
    <t>Организация и проведение торж.мероприятий</t>
  </si>
  <si>
    <t xml:space="preserve">Расходы на  проф.переподго.; повыш.квалиф. </t>
  </si>
  <si>
    <t>2210021</t>
  </si>
  <si>
    <t>2210172</t>
  </si>
  <si>
    <t>Организация праздн.мероприятий</t>
  </si>
  <si>
    <t>2210020</t>
  </si>
  <si>
    <t>112</t>
  </si>
  <si>
    <t>Командировочные расходы</t>
  </si>
  <si>
    <t>9990030</t>
  </si>
  <si>
    <t>321</t>
  </si>
  <si>
    <t>2220160</t>
  </si>
  <si>
    <t>Ремонт уличного освещения</t>
  </si>
  <si>
    <t>Материалы для рем.улич.освещ.</t>
  </si>
  <si>
    <t>2220162</t>
  </si>
  <si>
    <t>9995118</t>
  </si>
  <si>
    <t>Укрепление пожарной безопасности</t>
  </si>
  <si>
    <t>2240122</t>
  </si>
  <si>
    <t>Прочие работы по содерж.им-ва</t>
  </si>
  <si>
    <t>Приобреиение материалов для пожар.без-ти</t>
  </si>
  <si>
    <t>9990105</t>
  </si>
  <si>
    <t>9990106</t>
  </si>
  <si>
    <t>2230115</t>
  </si>
  <si>
    <t>2230165</t>
  </si>
  <si>
    <t>2230514</t>
  </si>
  <si>
    <t xml:space="preserve">ДОРОЖНОЕ ХОЗЯЙСТВО </t>
  </si>
  <si>
    <t>ДХ Содержание дорог</t>
  </si>
  <si>
    <t>ДХ прочие услуги по дорогам общ.польз.</t>
  </si>
  <si>
    <t>2220000</t>
  </si>
  <si>
    <t>2220150</t>
  </si>
  <si>
    <t>2220156</t>
  </si>
  <si>
    <t>2220158</t>
  </si>
  <si>
    <t>Подготовка объектов т\сн к отопит.сезону</t>
  </si>
  <si>
    <t>414</t>
  </si>
  <si>
    <t>Строит.,рек-ция объек.водосн.(содер.им-ва)</t>
  </si>
  <si>
    <t>Прочие услуги по КХ</t>
  </si>
  <si>
    <t>9800000</t>
  </si>
  <si>
    <t>2230000</t>
  </si>
  <si>
    <t xml:space="preserve">Содерж.и обслужив.им-ва казны </t>
  </si>
  <si>
    <t xml:space="preserve"> 1 05 03010 01 0000 110</t>
  </si>
  <si>
    <t>Единый сельскохозяйственный налог</t>
  </si>
  <si>
    <t>2 18 05000 10 0000 151</t>
  </si>
  <si>
    <t>Доходы бюджетов поселений от возвратов остатков прошлых лет</t>
  </si>
  <si>
    <t>Заработная плата муниц.служащих</t>
  </si>
  <si>
    <t>АДМИНИСТРАЦИЯ СКРЕБЛОВСКОГО СЕЛЬСКОГО ПОСЕЛЕНИЯ</t>
  </si>
  <si>
    <t>2227078</t>
  </si>
  <si>
    <t xml:space="preserve">Наименование </t>
  </si>
  <si>
    <t xml:space="preserve">Код </t>
  </si>
  <si>
    <t xml:space="preserve">Изменение остатков средств </t>
  </si>
  <si>
    <t>011 01  00  00  00  00  0000  000</t>
  </si>
  <si>
    <t>Изменение остатков средств на счетах по учету  средств бюджетов</t>
  </si>
  <si>
    <t>011 01  05  00  00  00  0000  000</t>
  </si>
  <si>
    <t>Увеличение остатков средств бюджетов</t>
  </si>
  <si>
    <t>011 01  05  00  00  00  0000  500</t>
  </si>
  <si>
    <t>Увеличение прочих остатков средств бюджетов</t>
  </si>
  <si>
    <t>011 01  05  02  00  00  0000  500</t>
  </si>
  <si>
    <t>011 01  05  02  01  00  0000  510</t>
  </si>
  <si>
    <t>Увеличение прочих остатков денежных средств  бюджетов поселений</t>
  </si>
  <si>
    <t>011 01  05  02  01  10  0000  510</t>
  </si>
  <si>
    <t>Уменьшение остатков средств бюджетов</t>
  </si>
  <si>
    <t>011 01  05  00  00  00  0000  600</t>
  </si>
  <si>
    <t>Уменьшение прочих остатков средств бюджетов</t>
  </si>
  <si>
    <t>011 01  05  02  00  00  0000  600</t>
  </si>
  <si>
    <t>Уменьшение прочих остатков денежных средств  бюджетов</t>
  </si>
  <si>
    <t>011 01  05  02  01  00  0000  610</t>
  </si>
  <si>
    <t>Уменьшение прочих остатков денежных средств  бюджетов поселений</t>
  </si>
  <si>
    <t>011 01  05  02  01  10  0000  610</t>
  </si>
  <si>
    <t>Всего источников внутреннего финансирования</t>
  </si>
  <si>
    <t xml:space="preserve">Источники внутреннего финансирования дефицита бюджета Скребловского сельского поселения </t>
  </si>
  <si>
    <t>Приложение № 3</t>
  </si>
  <si>
    <t>Приложение № 2</t>
  </si>
  <si>
    <t>Утверждено бюджетом  ( руб.)</t>
  </si>
  <si>
    <t>Исполнено  бюджетом  ( руб.)</t>
  </si>
  <si>
    <t xml:space="preserve">Источники внутреннего финансирования дефицита бюджета </t>
  </si>
  <si>
    <t xml:space="preserve">Скребловского сельского поселения </t>
  </si>
  <si>
    <t>Прочие услуги по гос.полномочиям</t>
  </si>
  <si>
    <t>9990028</t>
  </si>
  <si>
    <t>2237088</t>
  </si>
  <si>
    <t>2237014</t>
  </si>
  <si>
    <t>ЖИЛИЩНОЕ ХОЗЯЙСТВО</t>
  </si>
  <si>
    <t>0501</t>
  </si>
  <si>
    <t>2220025</t>
  </si>
  <si>
    <t>Прочие работы по содержанию объектов ЖХ</t>
  </si>
  <si>
    <t>Приобретение материальных запасов для ЖХ</t>
  </si>
  <si>
    <t>2217202</t>
  </si>
  <si>
    <t>2210000</t>
  </si>
  <si>
    <t>КУЛЬТУРА</t>
  </si>
  <si>
    <t>Работы, услуги по содержанию имущества (рем.ДК средства МБ в части софинанс.)</t>
  </si>
  <si>
    <t>Увеличение стоимости основных средств за счет средств депутатов ЗАКС</t>
  </si>
  <si>
    <t>2217036</t>
  </si>
  <si>
    <t>Стимулирующие выплаты (зар.плата)</t>
  </si>
  <si>
    <t>Стимулирующие выплаты (Взносы и начислен)</t>
  </si>
  <si>
    <t xml:space="preserve">Взносы на капит.ремонт МКД </t>
  </si>
  <si>
    <t>243</t>
  </si>
  <si>
    <t>СКЦ "Лидер"</t>
  </si>
  <si>
    <t>2227088</t>
  </si>
  <si>
    <t>Полномочия по газификации</t>
  </si>
  <si>
    <t>Приобреиение осн.средств для пожар.без-ти</t>
  </si>
  <si>
    <t>224120</t>
  </si>
  <si>
    <t>Создание резерва по ГО и ЧС</t>
  </si>
  <si>
    <t>ДХ Инвентаризация  дорог</t>
  </si>
  <si>
    <t>2230116</t>
  </si>
  <si>
    <t>Ремонтные работы по содержанию объектов ЖХ</t>
  </si>
  <si>
    <t>Подготовка объектов т\сн к отопит.сезону приобр.осн.средств</t>
  </si>
  <si>
    <t>Приобретение матер.запасов  для КХ</t>
  </si>
  <si>
    <t>2220073</t>
  </si>
  <si>
    <t>Софинансиров.и работы в рамках прогр.ЛО (проект инфрастр.) Областной бюджет.ост.2014г.</t>
  </si>
  <si>
    <t>прочие работы связ. с улич.осв.(сост.  пров.смет)</t>
  </si>
  <si>
    <t>2210512</t>
  </si>
  <si>
    <t>Прочие мероприятия  по благоустройству</t>
  </si>
  <si>
    <t>1 09 0453 10 1000 110</t>
  </si>
  <si>
    <t xml:space="preserve">Земельный налог ( по обязательствам, возникшим до 1 января 2006 года </t>
  </si>
  <si>
    <t>Факт за 6 мес. 2015г</t>
  </si>
  <si>
    <t>Прочие невыясненные  поступления  в бюджеты поселений</t>
  </si>
  <si>
    <t>Прочие межбюджетные трансферты, передаваемые бюджетам поселений ( средства депутатов )</t>
  </si>
  <si>
    <t>Прочие субсидии бюджетам поселений( комитет по строительству)</t>
  </si>
  <si>
    <t>Субсидии бюджетам поселений на осуществление дорожной деятельности в отношении автомобильных дорог общего пользования, а также ремонта дворовых территорий и проездов к дворовым территориям МКД населенных пунктов</t>
  </si>
  <si>
    <t>1 16 2508510 6000 140</t>
  </si>
  <si>
    <t>Денежные взыскания ( штрафы) за нарушение водного законодательства на водных объектах</t>
  </si>
  <si>
    <t xml:space="preserve">Доходы от продажи материаль-ных и нематериальных активов </t>
  </si>
  <si>
    <t>2230513</t>
  </si>
  <si>
    <t>Дорожное хозяйство софинансир.прогр.ЛО в части МБ( по ремонту дорог общ.польз. И ДК и 95 ОЗ)</t>
  </si>
  <si>
    <t>2220513</t>
  </si>
  <si>
    <t>2227202</t>
  </si>
  <si>
    <t>2220160// 2227088</t>
  </si>
  <si>
    <t>2220162// 2227202</t>
  </si>
  <si>
    <t>2217067</t>
  </si>
  <si>
    <t>2217066</t>
  </si>
  <si>
    <t>Работы, услуги по проектированию ДК в п.Скреблово ( софин.МБ)</t>
  </si>
  <si>
    <t>Работы, услуги по проектированию ДК в п.Скреблово ( по соглаш. Обл.Б)</t>
  </si>
  <si>
    <t>Работы, услуги по содержанию имущества (рем.ДК по соглаш. Обл.бюджет)</t>
  </si>
  <si>
    <t>853</t>
  </si>
  <si>
    <t>Содержание основных средств за счет средств депутатов ЗАКС</t>
  </si>
  <si>
    <t>ИСПОЛНЕНИЕ  РОСПИСИ РАСХОДОВ ЗА 3 квартал 2015 года</t>
  </si>
  <si>
    <t>9 месяцев 2015г.</t>
  </si>
  <si>
    <t>ДХ ремонт дорог общ.польз.(ДФ) ср-ва МБ</t>
  </si>
  <si>
    <t>Дорожное хозяйство софинансир.прогр.ЛО в части МБ( проезды к МКД) ср-ва Обл.бюд.</t>
  </si>
  <si>
    <t>Дорожное хозяйство софинансир.прогр.ЛО в части ОБ от Дорожного комитета Обл.бюд.</t>
  </si>
  <si>
    <t>Реализация  проектов местных инициатив граждан, получивших грантовую поддержку по 95 ОЗ Обл.бюд.</t>
  </si>
  <si>
    <t>Софинансиров.и работы в рамках прогр.ЛО (по ремонту теплотрассы в п.Межозерный и на замену котлов ( ср-ва Мест.бюдж.)</t>
  </si>
  <si>
    <t>Ср-ва на ремонт теплотрассы от комитета ТЭК ср-ва Обл.бюджета</t>
  </si>
  <si>
    <t>2227016</t>
  </si>
  <si>
    <t>Проектирование и проч. работы в рамках прогр.ЛО (проект инфрастр.)  выделено из район. Бюджета</t>
  </si>
  <si>
    <t>Софинанс. Работ по 95 ОЗ ( из МБ)</t>
  </si>
  <si>
    <t>Софинанс.материалов по 95 ОЗ ( из МБ)</t>
  </si>
  <si>
    <t>Софин.по 95 ОЗ по замене ламп ул.осв.(О.Б.)</t>
  </si>
  <si>
    <t>Софин.по 95 ОЗ по замене ламп ул.осв. (О.Б.)</t>
  </si>
  <si>
    <t>Благоустройство ( деп.ф-д по устан. дет.пл.)</t>
  </si>
  <si>
    <t>Благоустройство ( деп.ф-д) для бл-ва Вел.Село</t>
  </si>
  <si>
    <t>Благоустройство ( деп.ф-д)для бл.Вел.Село</t>
  </si>
  <si>
    <t>ГРАНТ  Фед.бюд.</t>
  </si>
  <si>
    <t>ГРАНТ  Обл. бюдж.</t>
  </si>
  <si>
    <t>Грант Мест.бюд.</t>
  </si>
  <si>
    <t>2225018</t>
  </si>
  <si>
    <t>2227099</t>
  </si>
  <si>
    <t>2220512</t>
  </si>
  <si>
    <t>СЕЛЬСКОГО ПОСЕЛЕНИЯ за  3 квартал 2015года.</t>
  </si>
  <si>
    <t>Субсидии бюджетам поселений на бюджетные инвестиции  в объекты кап.стр-ва (комитет по строительству) проектирование ДК Скреблово</t>
  </si>
  <si>
    <t>Прочие субсидии бюджетам поселений( комитет по ТЭК рем.теплотрассы)</t>
  </si>
  <si>
    <t>Иные межбюджетные трансферты, сельским поселениям от ЛМР  ( по 48-ОЗ от ар.земли)</t>
  </si>
  <si>
    <t>Прочие субсидии бюджетам поселений( ГРАНТ)</t>
  </si>
  <si>
    <t>Прочие субсидии бюджетам поселений( комитет по культуре)</t>
  </si>
  <si>
    <t>2 02 02216 10 0000 151</t>
  </si>
  <si>
    <t xml:space="preserve">Прочие субсидии  бюджетам поселений </t>
  </si>
  <si>
    <t xml:space="preserve">Налог на имущество физических лиц, ошибочно зачисленные в декабре 2014г. </t>
  </si>
  <si>
    <t xml:space="preserve">за 3 квартал 2015 года </t>
  </si>
  <si>
    <t>к постановлению № 408 от 23.10.15г.</t>
  </si>
  <si>
    <t>к постановлению № 408 от23.10.15г.</t>
  </si>
  <si>
    <t>к постановлению № 408  от 23.10.15г.</t>
  </si>
  <si>
    <t>ВСЕГО</t>
  </si>
  <si>
    <t>Исправление по ошибочному зачислению  налога на имущество в декабре  2014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</si>
</sst>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0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horizontal="right" wrapText="1"/>
    </xf>
    <xf numFmtId="49" fontId="3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3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0" xfId="0" applyNumberFormat="1" applyFont="1" applyFill="1" applyBorder="1" applyAlignment="1">
      <alignment horizontal="righ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28" xfId="0" applyFont="1" applyBorder="1" applyAlignment="1">
      <alignment horizontal="center" vertical="top" wrapText="1"/>
    </xf>
    <xf numFmtId="179" fontId="0" fillId="0" borderId="32" xfId="0" applyNumberFormat="1" applyBorder="1" applyAlignment="1">
      <alignment/>
    </xf>
    <xf numFmtId="0" fontId="14" fillId="0" borderId="33" xfId="0" applyFont="1" applyBorder="1" applyAlignment="1">
      <alignment vertical="top" wrapText="1"/>
    </xf>
    <xf numFmtId="0" fontId="11" fillId="0" borderId="34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9" fontId="3" fillId="0" borderId="36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/>
    </xf>
    <xf numFmtId="4" fontId="5" fillId="0" borderId="35" xfId="0" applyNumberFormat="1" applyFont="1" applyFill="1" applyBorder="1" applyAlignment="1">
      <alignment horizontal="right" vertical="top" wrapText="1"/>
    </xf>
    <xf numFmtId="49" fontId="5" fillId="0" borderId="38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172" fontId="4" fillId="0" borderId="41" xfId="0" applyNumberFormat="1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9" fontId="4" fillId="0" borderId="42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left" vertical="top" wrapText="1"/>
    </xf>
    <xf numFmtId="4" fontId="4" fillId="0" borderId="3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2" fontId="14" fillId="0" borderId="12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0" fillId="0" borderId="43" xfId="0" applyNumberFormat="1" applyBorder="1" applyAlignment="1">
      <alignment/>
    </xf>
    <xf numFmtId="0" fontId="27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4" fillId="0" borderId="25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179" fontId="4" fillId="0" borderId="45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0" fontId="4" fillId="0" borderId="20" xfId="0" applyFont="1" applyBorder="1" applyAlignment="1">
      <alignment/>
    </xf>
    <xf numFmtId="172" fontId="4" fillId="0" borderId="46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right" vertical="top" wrapText="1"/>
    </xf>
    <xf numFmtId="0" fontId="4" fillId="0" borderId="29" xfId="0" applyFont="1" applyBorder="1" applyAlignment="1">
      <alignment/>
    </xf>
    <xf numFmtId="172" fontId="5" fillId="0" borderId="33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4" fontId="5" fillId="0" borderId="25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179" fontId="3" fillId="0" borderId="43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0" borderId="47" xfId="0" applyNumberFormat="1" applyFont="1" applyFill="1" applyBorder="1" applyAlignment="1">
      <alignment horizontal="left" vertical="top" wrapText="1"/>
    </xf>
    <xf numFmtId="179" fontId="4" fillId="0" borderId="43" xfId="0" applyNumberFormat="1" applyFont="1" applyBorder="1" applyAlignment="1">
      <alignment/>
    </xf>
    <xf numFmtId="179" fontId="4" fillId="0" borderId="43" xfId="0" applyNumberFormat="1" applyFont="1" applyBorder="1" applyAlignment="1">
      <alignment/>
    </xf>
    <xf numFmtId="49" fontId="4" fillId="0" borderId="47" xfId="0" applyNumberFormat="1" applyFont="1" applyFill="1" applyBorder="1" applyAlignment="1">
      <alignment horizontal="left" vertical="top" wrapText="1"/>
    </xf>
    <xf numFmtId="49" fontId="5" fillId="0" borderId="42" xfId="0" applyNumberFormat="1" applyFont="1" applyFill="1" applyBorder="1" applyAlignment="1">
      <alignment horizontal="left" vertical="top" wrapText="1"/>
    </xf>
    <xf numFmtId="49" fontId="4" fillId="0" borderId="48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172" fontId="5" fillId="0" borderId="21" xfId="0" applyNumberFormat="1" applyFont="1" applyFill="1" applyBorder="1" applyAlignment="1">
      <alignment horizontal="left" vertical="top" wrapText="1"/>
    </xf>
    <xf numFmtId="179" fontId="5" fillId="0" borderId="43" xfId="0" applyNumberFormat="1" applyFont="1" applyBorder="1" applyAlignment="1">
      <alignment/>
    </xf>
    <xf numFmtId="179" fontId="4" fillId="0" borderId="44" xfId="0" applyNumberFormat="1" applyFont="1" applyBorder="1" applyAlignment="1">
      <alignment/>
    </xf>
    <xf numFmtId="179" fontId="5" fillId="0" borderId="49" xfId="0" applyNumberFormat="1" applyFont="1" applyBorder="1" applyAlignment="1">
      <alignment/>
    </xf>
    <xf numFmtId="179" fontId="4" fillId="0" borderId="50" xfId="0" applyNumberFormat="1" applyFont="1" applyBorder="1" applyAlignment="1">
      <alignment/>
    </xf>
    <xf numFmtId="49" fontId="3" fillId="0" borderId="51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right" wrapText="1"/>
    </xf>
    <xf numFmtId="49" fontId="3" fillId="0" borderId="52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right" wrapText="1"/>
    </xf>
    <xf numFmtId="4" fontId="3" fillId="0" borderId="54" xfId="0" applyNumberFormat="1" applyFont="1" applyFill="1" applyBorder="1" applyAlignment="1">
      <alignment horizontal="right" wrapText="1"/>
    </xf>
    <xf numFmtId="0" fontId="4" fillId="0" borderId="50" xfId="0" applyFont="1" applyBorder="1" applyAlignment="1">
      <alignment/>
    </xf>
    <xf numFmtId="0" fontId="4" fillId="0" borderId="55" xfId="0" applyFont="1" applyBorder="1" applyAlignment="1">
      <alignment/>
    </xf>
    <xf numFmtId="179" fontId="4" fillId="0" borderId="49" xfId="0" applyNumberFormat="1" applyFont="1" applyBorder="1" applyAlignment="1">
      <alignment/>
    </xf>
    <xf numFmtId="179" fontId="4" fillId="0" borderId="55" xfId="0" applyNumberFormat="1" applyFont="1" applyBorder="1" applyAlignment="1">
      <alignment/>
    </xf>
    <xf numFmtId="179" fontId="4" fillId="0" borderId="55" xfId="0" applyNumberFormat="1" applyFont="1" applyBorder="1" applyAlignment="1">
      <alignment/>
    </xf>
    <xf numFmtId="179" fontId="4" fillId="0" borderId="56" xfId="0" applyNumberFormat="1" applyFont="1" applyBorder="1" applyAlignment="1">
      <alignment/>
    </xf>
    <xf numFmtId="49" fontId="4" fillId="0" borderId="52" xfId="0" applyNumberFormat="1" applyFont="1" applyFill="1" applyBorder="1" applyAlignment="1">
      <alignment horizontal="left" vertical="top" wrapText="1"/>
    </xf>
    <xf numFmtId="49" fontId="4" fillId="0" borderId="53" xfId="0" applyNumberFormat="1" applyFont="1" applyFill="1" applyBorder="1" applyAlignment="1">
      <alignment horizontal="center" vertical="top" wrapText="1"/>
    </xf>
    <xf numFmtId="4" fontId="4" fillId="0" borderId="53" xfId="0" applyNumberFormat="1" applyFont="1" applyFill="1" applyBorder="1" applyAlignment="1">
      <alignment horizontal="right" vertical="top" wrapText="1"/>
    </xf>
    <xf numFmtId="49" fontId="21" fillId="0" borderId="42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4" fontId="21" fillId="0" borderId="15" xfId="0" applyNumberFormat="1" applyFont="1" applyFill="1" applyBorder="1" applyAlignment="1">
      <alignment horizontal="right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172" fontId="3" fillId="0" borderId="27" xfId="0" applyNumberFormat="1" applyFont="1" applyFill="1" applyBorder="1" applyAlignment="1">
      <alignment horizontal="left" vertical="top" wrapText="1"/>
    </xf>
    <xf numFmtId="4" fontId="3" fillId="0" borderId="37" xfId="0" applyNumberFormat="1" applyFont="1" applyFill="1" applyBorder="1" applyAlignment="1">
      <alignment horizontal="right" vertical="top" wrapText="1"/>
    </xf>
    <xf numFmtId="179" fontId="4" fillId="0" borderId="57" xfId="0" applyNumberFormat="1" applyFont="1" applyBorder="1" applyAlignment="1">
      <alignment/>
    </xf>
    <xf numFmtId="179" fontId="3" fillId="0" borderId="55" xfId="0" applyNumberFormat="1" applyFont="1" applyBorder="1" applyAlignment="1">
      <alignment/>
    </xf>
    <xf numFmtId="0" fontId="4" fillId="0" borderId="26" xfId="0" applyFont="1" applyBorder="1" applyAlignment="1">
      <alignment/>
    </xf>
    <xf numFmtId="179" fontId="3" fillId="0" borderId="49" xfId="0" applyNumberFormat="1" applyFont="1" applyBorder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179" fontId="26" fillId="0" borderId="45" xfId="0" applyNumberFormat="1" applyFont="1" applyBorder="1" applyAlignment="1">
      <alignment/>
    </xf>
    <xf numFmtId="2" fontId="16" fillId="0" borderId="12" xfId="0" applyNumberFormat="1" applyFont="1" applyBorder="1" applyAlignment="1">
      <alignment horizontal="center" vertical="top" wrapText="1"/>
    </xf>
    <xf numFmtId="179" fontId="4" fillId="0" borderId="18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79" fontId="4" fillId="0" borderId="15" xfId="0" applyNumberFormat="1" applyFont="1" applyBorder="1" applyAlignment="1">
      <alignment/>
    </xf>
    <xf numFmtId="179" fontId="29" fillId="0" borderId="45" xfId="0" applyNumberFormat="1" applyFont="1" applyBorder="1" applyAlignment="1">
      <alignment/>
    </xf>
    <xf numFmtId="49" fontId="30" fillId="0" borderId="17" xfId="0" applyNumberFormat="1" applyFont="1" applyFill="1" applyBorder="1" applyAlignment="1">
      <alignment horizontal="left" vertical="top" wrapText="1"/>
    </xf>
    <xf numFmtId="49" fontId="30" fillId="0" borderId="16" xfId="0" applyNumberFormat="1" applyFont="1" applyFill="1" applyBorder="1" applyAlignment="1">
      <alignment horizontal="center" vertical="top" wrapText="1"/>
    </xf>
    <xf numFmtId="4" fontId="30" fillId="0" borderId="16" xfId="0" applyNumberFormat="1" applyFont="1" applyFill="1" applyBorder="1" applyAlignment="1">
      <alignment horizontal="right" vertical="top" wrapText="1"/>
    </xf>
    <xf numFmtId="4" fontId="30" fillId="0" borderId="24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179" fontId="30" fillId="0" borderId="45" xfId="0" applyNumberFormat="1" applyFont="1" applyBorder="1" applyAlignment="1">
      <alignment/>
    </xf>
    <xf numFmtId="0" fontId="28" fillId="0" borderId="0" xfId="0" applyFont="1" applyAlignment="1">
      <alignment/>
    </xf>
    <xf numFmtId="49" fontId="31" fillId="0" borderId="17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179" fontId="10" fillId="0" borderId="45" xfId="0" applyNumberFormat="1" applyFont="1" applyBorder="1" applyAlignment="1">
      <alignment/>
    </xf>
    <xf numFmtId="0" fontId="4" fillId="0" borderId="54" xfId="0" applyFont="1" applyBorder="1" applyAlignment="1">
      <alignment/>
    </xf>
    <xf numFmtId="2" fontId="12" fillId="0" borderId="12" xfId="0" applyNumberFormat="1" applyFont="1" applyBorder="1" applyAlignment="1">
      <alignment horizontal="center" vertical="top" wrapText="1"/>
    </xf>
    <xf numFmtId="179" fontId="4" fillId="0" borderId="14" xfId="0" applyNumberFormat="1" applyFont="1" applyBorder="1" applyAlignment="1">
      <alignment/>
    </xf>
    <xf numFmtId="179" fontId="0" fillId="0" borderId="58" xfId="0" applyNumberForma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179" fontId="4" fillId="0" borderId="11" xfId="0" applyNumberFormat="1" applyFont="1" applyBorder="1" applyAlignment="1">
      <alignment/>
    </xf>
    <xf numFmtId="179" fontId="30" fillId="0" borderId="59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5" fillId="0" borderId="12" xfId="0" applyNumberFormat="1" applyFont="1" applyBorder="1" applyAlignment="1">
      <alignment/>
    </xf>
    <xf numFmtId="0" fontId="14" fillId="0" borderId="27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61" xfId="0" applyFont="1" applyBorder="1" applyAlignment="1">
      <alignment horizontal="center"/>
    </xf>
    <xf numFmtId="0" fontId="10" fillId="0" borderId="0" xfId="0" applyFont="1" applyAlignment="1">
      <alignment/>
    </xf>
    <xf numFmtId="0" fontId="20" fillId="0" borderId="23" xfId="0" applyFont="1" applyBorder="1" applyAlignment="1">
      <alignment horizontal="center" vertical="top" wrapText="1"/>
    </xf>
    <xf numFmtId="2" fontId="17" fillId="0" borderId="34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2" fontId="17" fillId="0" borderId="62" xfId="0" applyNumberFormat="1" applyFont="1" applyBorder="1" applyAlignment="1">
      <alignment horizontal="center" vertical="top" wrapText="1"/>
    </xf>
    <xf numFmtId="2" fontId="17" fillId="0" borderId="63" xfId="0" applyNumberFormat="1" applyFont="1" applyBorder="1" applyAlignment="1">
      <alignment horizontal="center" vertical="top" wrapText="1"/>
    </xf>
    <xf numFmtId="2" fontId="17" fillId="0" borderId="64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center" wrapText="1"/>
    </xf>
    <xf numFmtId="2" fontId="17" fillId="0" borderId="65" xfId="0" applyNumberFormat="1" applyFont="1" applyBorder="1" applyAlignment="1">
      <alignment horizontal="center" vertical="center" wrapText="1"/>
    </xf>
    <xf numFmtId="2" fontId="17" fillId="0" borderId="64" xfId="0" applyNumberFormat="1" applyFont="1" applyBorder="1" applyAlignment="1">
      <alignment horizontal="center" vertical="center" wrapText="1"/>
    </xf>
    <xf numFmtId="2" fontId="17" fillId="0" borderId="63" xfId="0" applyNumberFormat="1" applyFont="1" applyBorder="1" applyAlignment="1">
      <alignment horizontal="center" vertical="center" wrapText="1"/>
    </xf>
    <xf numFmtId="2" fontId="17" fillId="0" borderId="34" xfId="0" applyNumberFormat="1" applyFont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center" vertical="top" wrapText="1"/>
    </xf>
    <xf numFmtId="2" fontId="17" fillId="0" borderId="6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17" fillId="0" borderId="66" xfId="0" applyNumberFormat="1" applyFont="1" applyBorder="1" applyAlignment="1">
      <alignment horizontal="center" vertical="center" wrapText="1"/>
    </xf>
    <xf numFmtId="2" fontId="18" fillId="0" borderId="64" xfId="0" applyNumberFormat="1" applyFont="1" applyBorder="1" applyAlignment="1">
      <alignment horizontal="center" vertical="center" wrapText="1"/>
    </xf>
    <xf numFmtId="2" fontId="32" fillId="0" borderId="64" xfId="0" applyNumberFormat="1" applyFont="1" applyBorder="1" applyAlignment="1">
      <alignment horizontal="center" vertical="center" wrapText="1"/>
    </xf>
    <xf numFmtId="2" fontId="18" fillId="0" borderId="63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18" fillId="0" borderId="34" xfId="0" applyNumberFormat="1" applyFont="1" applyBorder="1" applyAlignment="1">
      <alignment horizontal="center" vertical="center" wrapText="1"/>
    </xf>
    <xf numFmtId="2" fontId="25" fillId="0" borderId="62" xfId="0" applyNumberFormat="1" applyFont="1" applyBorder="1" applyAlignment="1">
      <alignment/>
    </xf>
    <xf numFmtId="2" fontId="27" fillId="0" borderId="66" xfId="0" applyNumberFormat="1" applyFont="1" applyBorder="1" applyAlignment="1">
      <alignment/>
    </xf>
    <xf numFmtId="0" fontId="13" fillId="0" borderId="46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3" fillId="0" borderId="67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13" fillId="0" borderId="69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13" fillId="0" borderId="70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2" fillId="0" borderId="70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3" fillId="0" borderId="63" xfId="0" applyFont="1" applyBorder="1" applyAlignment="1">
      <alignment vertical="top" wrapText="1"/>
    </xf>
    <xf numFmtId="0" fontId="13" fillId="0" borderId="64" xfId="0" applyFont="1" applyBorder="1" applyAlignment="1">
      <alignment vertical="top" wrapText="1"/>
    </xf>
    <xf numFmtId="0" fontId="15" fillId="0" borderId="65" xfId="0" applyFont="1" applyBorder="1" applyAlignment="1">
      <alignment vertical="top" wrapText="1"/>
    </xf>
    <xf numFmtId="0" fontId="15" fillId="0" borderId="64" xfId="0" applyFont="1" applyBorder="1" applyAlignment="1">
      <alignment vertical="top" wrapText="1"/>
    </xf>
    <xf numFmtId="0" fontId="15" fillId="0" borderId="64" xfId="0" applyFont="1" applyBorder="1" applyAlignment="1">
      <alignment vertical="top" wrapText="1"/>
    </xf>
    <xf numFmtId="0" fontId="15" fillId="0" borderId="6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62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15" fillId="0" borderId="66" xfId="0" applyFont="1" applyBorder="1" applyAlignment="1">
      <alignment vertical="top" wrapText="1"/>
    </xf>
    <xf numFmtId="0" fontId="20" fillId="0" borderId="63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15" fillId="0" borderId="62" xfId="0" applyFont="1" applyBorder="1" applyAlignment="1">
      <alignment wrapText="1"/>
    </xf>
    <xf numFmtId="0" fontId="15" fillId="0" borderId="64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27" fillId="0" borderId="66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71" xfId="0" applyBorder="1" applyAlignment="1">
      <alignment/>
    </xf>
    <xf numFmtId="0" fontId="0" fillId="0" borderId="32" xfId="0" applyBorder="1" applyAlignment="1">
      <alignment/>
    </xf>
    <xf numFmtId="179" fontId="10" fillId="0" borderId="32" xfId="0" applyNumberFormat="1" applyFont="1" applyBorder="1" applyAlignment="1">
      <alignment horizontal="center" vertical="center"/>
    </xf>
    <xf numFmtId="179" fontId="0" fillId="0" borderId="71" xfId="0" applyNumberFormat="1" applyBorder="1" applyAlignment="1">
      <alignment horizontal="center" vertical="center"/>
    </xf>
    <xf numFmtId="179" fontId="0" fillId="0" borderId="72" xfId="0" applyNumberFormat="1" applyBorder="1" applyAlignment="1">
      <alignment/>
    </xf>
    <xf numFmtId="179" fontId="0" fillId="0" borderId="73" xfId="0" applyNumberFormat="1" applyBorder="1" applyAlignment="1">
      <alignment/>
    </xf>
    <xf numFmtId="179" fontId="0" fillId="0" borderId="74" xfId="0" applyNumberFormat="1" applyBorder="1" applyAlignment="1">
      <alignment/>
    </xf>
    <xf numFmtId="179" fontId="0" fillId="0" borderId="75" xfId="0" applyNumberFormat="1" applyBorder="1" applyAlignment="1">
      <alignment/>
    </xf>
    <xf numFmtId="179" fontId="0" fillId="0" borderId="71" xfId="0" applyNumberFormat="1" applyBorder="1" applyAlignment="1">
      <alignment/>
    </xf>
    <xf numFmtId="179" fontId="10" fillId="0" borderId="32" xfId="0" applyNumberFormat="1" applyFont="1" applyBorder="1" applyAlignment="1">
      <alignment vertical="top"/>
    </xf>
    <xf numFmtId="179" fontId="27" fillId="0" borderId="32" xfId="0" applyNumberFormat="1" applyFont="1" applyBorder="1" applyAlignment="1">
      <alignment vertical="top"/>
    </xf>
    <xf numFmtId="179" fontId="23" fillId="0" borderId="32" xfId="0" applyNumberFormat="1" applyFont="1" applyBorder="1" applyAlignment="1">
      <alignment vertical="center"/>
    </xf>
    <xf numFmtId="179" fontId="0" fillId="0" borderId="76" xfId="0" applyNumberFormat="1" applyBorder="1" applyAlignment="1">
      <alignment/>
    </xf>
    <xf numFmtId="179" fontId="23" fillId="0" borderId="76" xfId="0" applyNumberFormat="1" applyFont="1" applyBorder="1" applyAlignment="1">
      <alignment/>
    </xf>
    <xf numFmtId="179" fontId="0" fillId="0" borderId="76" xfId="0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13" fillId="0" borderId="28" xfId="0" applyFont="1" applyBorder="1" applyAlignment="1">
      <alignment/>
    </xf>
    <xf numFmtId="0" fontId="15" fillId="0" borderId="23" xfId="0" applyFont="1" applyBorder="1" applyAlignment="1">
      <alignment/>
    </xf>
    <xf numFmtId="2" fontId="17" fillId="0" borderId="34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7" fillId="0" borderId="62" xfId="0" applyNumberFormat="1" applyFont="1" applyBorder="1" applyAlignment="1">
      <alignment horizontal="center"/>
    </xf>
    <xf numFmtId="2" fontId="17" fillId="0" borderId="63" xfId="0" applyNumberFormat="1" applyFont="1" applyBorder="1" applyAlignment="1">
      <alignment horizontal="center"/>
    </xf>
    <xf numFmtId="2" fontId="17" fillId="0" borderId="64" xfId="0" applyNumberFormat="1" applyFont="1" applyBorder="1" applyAlignment="1">
      <alignment horizontal="center"/>
    </xf>
    <xf numFmtId="2" fontId="17" fillId="0" borderId="65" xfId="0" applyNumberFormat="1" applyFont="1" applyBorder="1" applyAlignment="1">
      <alignment vertical="center"/>
    </xf>
    <xf numFmtId="2" fontId="17" fillId="0" borderId="64" xfId="0" applyNumberFormat="1" applyFont="1" applyBorder="1" applyAlignment="1">
      <alignment horizontal="center" vertical="center"/>
    </xf>
    <xf numFmtId="2" fontId="17" fillId="0" borderId="63" xfId="0" applyNumberFormat="1" applyFont="1" applyBorder="1" applyAlignment="1">
      <alignment vertical="center"/>
    </xf>
    <xf numFmtId="2" fontId="17" fillId="0" borderId="64" xfId="0" applyNumberFormat="1" applyFont="1" applyBorder="1" applyAlignment="1">
      <alignment vertical="center"/>
    </xf>
    <xf numFmtId="2" fontId="17" fillId="0" borderId="34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62" xfId="0" applyNumberFormat="1" applyFont="1" applyBorder="1" applyAlignment="1">
      <alignment horizontal="center" vertical="center"/>
    </xf>
    <xf numFmtId="2" fontId="17" fillId="0" borderId="66" xfId="0" applyNumberFormat="1" applyFont="1" applyBorder="1" applyAlignment="1">
      <alignment horizontal="center" vertical="center"/>
    </xf>
    <xf numFmtId="2" fontId="17" fillId="0" borderId="63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vertical="top" wrapText="1"/>
    </xf>
    <xf numFmtId="0" fontId="15" fillId="0" borderId="65" xfId="0" applyFont="1" applyBorder="1" applyAlignment="1">
      <alignment vertical="top" wrapText="1"/>
    </xf>
    <xf numFmtId="2" fontId="18" fillId="0" borderId="65" xfId="0" applyNumberFormat="1" applyFont="1" applyBorder="1" applyAlignment="1">
      <alignment horizontal="center" vertical="center" wrapText="1"/>
    </xf>
    <xf numFmtId="2" fontId="17" fillId="0" borderId="6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79" fontId="24" fillId="0" borderId="12" xfId="0" applyNumberFormat="1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3">
      <selection activeCell="D55" sqref="D55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5.140625" style="0" customWidth="1"/>
    <col min="4" max="5" width="15.140625" style="0" customWidth="1"/>
    <col min="6" max="6" width="8.421875" style="0" customWidth="1"/>
    <col min="7" max="7" width="6.28125" style="0" customWidth="1"/>
    <col min="8" max="8" width="9.00390625" style="0" customWidth="1"/>
  </cols>
  <sheetData>
    <row r="1" ht="12.75">
      <c r="D1" t="s">
        <v>120</v>
      </c>
    </row>
    <row r="2" ht="12.75">
      <c r="D2" s="62" t="s">
        <v>362</v>
      </c>
    </row>
    <row r="4" spans="1:5" ht="15.75">
      <c r="A4" s="10"/>
      <c r="B4" s="63" t="s">
        <v>119</v>
      </c>
      <c r="C4" s="64"/>
      <c r="D4" s="65"/>
      <c r="E4" s="65"/>
    </row>
    <row r="5" spans="1:5" ht="16.5" thickBot="1">
      <c r="A5" s="10"/>
      <c r="B5" s="63" t="s">
        <v>351</v>
      </c>
      <c r="C5" s="65"/>
      <c r="D5" s="65"/>
      <c r="E5" s="65"/>
    </row>
    <row r="6" spans="1:6" ht="30.75" customHeight="1" thickBot="1">
      <c r="A6" s="10"/>
      <c r="B6" s="197" t="s">
        <v>81</v>
      </c>
      <c r="C6" s="199" t="s">
        <v>82</v>
      </c>
      <c r="D6" s="212" t="s">
        <v>133</v>
      </c>
      <c r="E6" s="285" t="s">
        <v>307</v>
      </c>
      <c r="F6" s="269" t="s">
        <v>132</v>
      </c>
    </row>
    <row r="7" spans="1:6" ht="18.75" customHeight="1" hidden="1" thickBot="1">
      <c r="A7" s="10"/>
      <c r="B7" s="198"/>
      <c r="C7" s="200"/>
      <c r="D7" s="54"/>
      <c r="E7" s="286"/>
      <c r="F7" s="270"/>
    </row>
    <row r="8" spans="1:6" ht="16.5" thickBot="1">
      <c r="A8" s="10"/>
      <c r="B8" s="58">
        <v>1</v>
      </c>
      <c r="C8" s="9">
        <v>2</v>
      </c>
      <c r="D8" s="9"/>
      <c r="E8" s="287"/>
      <c r="F8" s="271"/>
    </row>
    <row r="9" spans="1:6" ht="16.5" customHeight="1" thickBot="1">
      <c r="A9" s="10"/>
      <c r="B9" s="59"/>
      <c r="C9" s="54" t="s">
        <v>83</v>
      </c>
      <c r="D9" s="57"/>
      <c r="E9" s="287"/>
      <c r="F9" s="270"/>
    </row>
    <row r="10" spans="1:6" ht="18" customHeight="1" thickBot="1">
      <c r="A10" s="10"/>
      <c r="B10" s="60" t="s">
        <v>84</v>
      </c>
      <c r="C10" s="54" t="s">
        <v>85</v>
      </c>
      <c r="D10" s="84">
        <f>D15+D12+D13+D20+D24+D27+D29+D32+D14+D23+D31</f>
        <v>11860600</v>
      </c>
      <c r="E10" s="84">
        <f>E15+E12+E13+E20+E24+E27+E29+E32+E14+E23+E31</f>
        <v>9035492.92</v>
      </c>
      <c r="F10" s="272">
        <f>E10/D10*100</f>
        <v>76.18074060334216</v>
      </c>
    </row>
    <row r="11" spans="1:6" ht="22.5" customHeight="1" thickBot="1">
      <c r="A11" s="10"/>
      <c r="B11" s="56" t="s">
        <v>86</v>
      </c>
      <c r="C11" s="61" t="s">
        <v>87</v>
      </c>
      <c r="D11" s="170">
        <f>D12</f>
        <v>1306300</v>
      </c>
      <c r="E11" s="170">
        <f>E12</f>
        <v>1092876.29</v>
      </c>
      <c r="F11" s="272">
        <f>E11/D11*100</f>
        <v>83.66196815432903</v>
      </c>
    </row>
    <row r="12" spans="1:6" ht="18" customHeight="1" thickBot="1">
      <c r="A12" s="10"/>
      <c r="B12" s="235" t="s">
        <v>88</v>
      </c>
      <c r="C12" s="248" t="s">
        <v>89</v>
      </c>
      <c r="D12" s="213">
        <v>1306300</v>
      </c>
      <c r="E12" s="288">
        <v>1092876.29</v>
      </c>
      <c r="F12" s="273">
        <f>E12/D12*100</f>
        <v>83.66196815432903</v>
      </c>
    </row>
    <row r="13" spans="1:6" ht="39.75" customHeight="1" thickBot="1">
      <c r="A13" s="10"/>
      <c r="B13" s="236" t="s">
        <v>159</v>
      </c>
      <c r="C13" s="249" t="s">
        <v>160</v>
      </c>
      <c r="D13" s="214">
        <v>1072800</v>
      </c>
      <c r="E13" s="289">
        <v>902516.92</v>
      </c>
      <c r="F13" s="55">
        <f>E13/D13*100</f>
        <v>84.12722967934377</v>
      </c>
    </row>
    <row r="14" spans="1:6" ht="33.75" customHeight="1" thickBot="1">
      <c r="A14" s="10"/>
      <c r="B14" s="237" t="s">
        <v>234</v>
      </c>
      <c r="C14" s="250" t="s">
        <v>235</v>
      </c>
      <c r="D14" s="215">
        <v>5000</v>
      </c>
      <c r="E14" s="290">
        <v>6686.68</v>
      </c>
      <c r="F14" s="55">
        <f>E14/D14*100</f>
        <v>133.7336</v>
      </c>
    </row>
    <row r="15" spans="1:6" ht="24" customHeight="1" thickBot="1">
      <c r="A15" s="10"/>
      <c r="B15" s="56" t="s">
        <v>90</v>
      </c>
      <c r="C15" s="61" t="s">
        <v>91</v>
      </c>
      <c r="D15" s="188">
        <f>D16+D17+D19</f>
        <v>8399500</v>
      </c>
      <c r="E15" s="188">
        <f>E16+E17+E19</f>
        <v>6621584.9399999995</v>
      </c>
      <c r="F15" s="55">
        <f aca="true" t="shared" si="0" ref="F15:F20">E15/D15*100</f>
        <v>78.83308458836835</v>
      </c>
    </row>
    <row r="16" spans="1:6" ht="18" customHeight="1">
      <c r="A16" s="10"/>
      <c r="B16" s="238" t="s">
        <v>92</v>
      </c>
      <c r="C16" s="251" t="s">
        <v>75</v>
      </c>
      <c r="D16" s="216">
        <v>6763000</v>
      </c>
      <c r="E16" s="291">
        <v>5518113.79</v>
      </c>
      <c r="F16" s="274">
        <f t="shared" si="0"/>
        <v>81.59269244418158</v>
      </c>
    </row>
    <row r="17" spans="1:6" ht="46.5" customHeight="1">
      <c r="A17" s="10"/>
      <c r="B17" s="239" t="s">
        <v>93</v>
      </c>
      <c r="C17" s="252" t="s">
        <v>94</v>
      </c>
      <c r="D17" s="217">
        <v>373500</v>
      </c>
      <c r="E17" s="292">
        <v>245416.17</v>
      </c>
      <c r="F17" s="275">
        <f t="shared" si="0"/>
        <v>65.707140562249</v>
      </c>
    </row>
    <row r="18" spans="1:6" ht="45.75" customHeight="1">
      <c r="A18" s="10"/>
      <c r="B18" s="239" t="s">
        <v>93</v>
      </c>
      <c r="C18" s="252" t="s">
        <v>359</v>
      </c>
      <c r="D18" s="217"/>
      <c r="E18" s="292"/>
      <c r="F18" s="275"/>
    </row>
    <row r="19" spans="1:6" ht="16.5" customHeight="1" thickBot="1">
      <c r="A19" s="10"/>
      <c r="B19" s="240" t="s">
        <v>113</v>
      </c>
      <c r="C19" s="253" t="s">
        <v>76</v>
      </c>
      <c r="D19" s="218">
        <v>1263000</v>
      </c>
      <c r="E19" s="293">
        <v>858054.98</v>
      </c>
      <c r="F19" s="276">
        <f t="shared" si="0"/>
        <v>67.93784481393507</v>
      </c>
    </row>
    <row r="20" spans="1:6" ht="30.75" customHeight="1" thickBot="1">
      <c r="A20" s="10"/>
      <c r="B20" s="56" t="s">
        <v>95</v>
      </c>
      <c r="C20" s="8" t="s">
        <v>96</v>
      </c>
      <c r="D20" s="219">
        <f>D22</f>
        <v>40000</v>
      </c>
      <c r="E20" s="219">
        <f>E22</f>
        <v>30470</v>
      </c>
      <c r="F20" s="55">
        <f t="shared" si="0"/>
        <v>76.175</v>
      </c>
    </row>
    <row r="21" spans="1:6" ht="12.75" hidden="1">
      <c r="A21" s="10"/>
      <c r="B21" s="241" t="s">
        <v>114</v>
      </c>
      <c r="C21" s="254" t="s">
        <v>116</v>
      </c>
      <c r="D21" s="220"/>
      <c r="E21" s="294"/>
      <c r="F21" s="277"/>
    </row>
    <row r="22" spans="1:6" ht="67.5" customHeight="1">
      <c r="A22" s="10"/>
      <c r="B22" s="242"/>
      <c r="C22" s="255"/>
      <c r="D22" s="221">
        <v>40000</v>
      </c>
      <c r="E22" s="295">
        <v>30470</v>
      </c>
      <c r="F22" s="276">
        <f>E22/D22*100</f>
        <v>76.175</v>
      </c>
    </row>
    <row r="23" spans="1:6" ht="30.75" customHeight="1" thickBot="1">
      <c r="A23" s="10"/>
      <c r="B23" s="240" t="s">
        <v>305</v>
      </c>
      <c r="C23" s="256" t="s">
        <v>306</v>
      </c>
      <c r="D23" s="221">
        <v>0</v>
      </c>
      <c r="E23" s="295">
        <v>-82.59</v>
      </c>
      <c r="F23" s="276"/>
    </row>
    <row r="24" spans="1:6" ht="45" customHeight="1" thickBot="1">
      <c r="A24" s="10"/>
      <c r="B24" s="56" t="s">
        <v>115</v>
      </c>
      <c r="C24" s="8" t="s">
        <v>97</v>
      </c>
      <c r="D24" s="219">
        <f>D25+D26</f>
        <v>905000</v>
      </c>
      <c r="E24" s="219">
        <f>E25+E26</f>
        <v>290570.68</v>
      </c>
      <c r="F24" s="55">
        <f>E24/D24*100</f>
        <v>32.10725745856354</v>
      </c>
    </row>
    <row r="25" spans="1:6" ht="68.25" customHeight="1">
      <c r="A25" s="10"/>
      <c r="B25" s="239" t="s">
        <v>117</v>
      </c>
      <c r="C25" s="257" t="s">
        <v>118</v>
      </c>
      <c r="D25" s="222">
        <v>150000</v>
      </c>
      <c r="E25" s="296">
        <v>64163.21</v>
      </c>
      <c r="F25" s="275">
        <f>E25/D25*100</f>
        <v>42.77547333333333</v>
      </c>
    </row>
    <row r="26" spans="1:6" ht="35.25" customHeight="1" thickBot="1">
      <c r="A26" s="10"/>
      <c r="B26" s="240" t="s">
        <v>129</v>
      </c>
      <c r="C26" s="256" t="s">
        <v>130</v>
      </c>
      <c r="D26" s="221">
        <v>755000</v>
      </c>
      <c r="E26" s="297">
        <v>226407.47</v>
      </c>
      <c r="F26" s="276">
        <f>E26/D26*100</f>
        <v>29.987744370860923</v>
      </c>
    </row>
    <row r="27" spans="1:6" ht="30" customHeight="1" thickBot="1">
      <c r="A27" s="10"/>
      <c r="B27" s="56" t="s">
        <v>98</v>
      </c>
      <c r="C27" s="8" t="s">
        <v>99</v>
      </c>
      <c r="D27" s="170">
        <f>D28</f>
        <v>0</v>
      </c>
      <c r="E27" s="170">
        <f>E28</f>
        <v>4000</v>
      </c>
      <c r="F27" s="55"/>
    </row>
    <row r="28" spans="1:6" ht="24.75" customHeight="1" thickBot="1">
      <c r="A28" s="10"/>
      <c r="B28" s="235" t="s">
        <v>140</v>
      </c>
      <c r="C28" s="258" t="s">
        <v>141</v>
      </c>
      <c r="D28" s="213">
        <v>0</v>
      </c>
      <c r="E28" s="288">
        <v>4000</v>
      </c>
      <c r="F28" s="278"/>
    </row>
    <row r="29" spans="1:6" ht="29.25" thickBot="1">
      <c r="A29" s="10"/>
      <c r="B29" s="56" t="s">
        <v>100</v>
      </c>
      <c r="C29" s="8" t="s">
        <v>314</v>
      </c>
      <c r="D29" s="84">
        <f>SUM(D30:D30)</f>
        <v>32000</v>
      </c>
      <c r="E29" s="84">
        <f>SUM(E30:E30)</f>
        <v>32045</v>
      </c>
      <c r="F29" s="55">
        <f>E29/D29*100</f>
        <v>100.140625</v>
      </c>
    </row>
    <row r="30" spans="1:6" ht="39" thickBot="1">
      <c r="A30" s="10"/>
      <c r="B30" s="235" t="s">
        <v>142</v>
      </c>
      <c r="C30" s="258" t="s">
        <v>143</v>
      </c>
      <c r="D30" s="223">
        <v>32000</v>
      </c>
      <c r="E30" s="298">
        <v>32045</v>
      </c>
      <c r="F30" s="190">
        <f>E30/D30*100</f>
        <v>100.140625</v>
      </c>
    </row>
    <row r="31" spans="1:6" ht="39" thickBot="1">
      <c r="A31" s="10"/>
      <c r="B31" s="243" t="s">
        <v>312</v>
      </c>
      <c r="C31" s="259" t="s">
        <v>313</v>
      </c>
      <c r="D31" s="224">
        <v>0</v>
      </c>
      <c r="E31" s="299">
        <v>15000</v>
      </c>
      <c r="F31" s="55"/>
    </row>
    <row r="32" spans="1:6" ht="24" customHeight="1" thickBot="1">
      <c r="A32" s="10"/>
      <c r="B32" s="56" t="s">
        <v>101</v>
      </c>
      <c r="C32" s="8" t="s">
        <v>77</v>
      </c>
      <c r="D32" s="84">
        <f>D33</f>
        <v>100000</v>
      </c>
      <c r="E32" s="84">
        <f>E33+E34</f>
        <v>39825</v>
      </c>
      <c r="F32" s="279">
        <f>E32/D32*100</f>
        <v>39.825</v>
      </c>
    </row>
    <row r="33" spans="1:6" ht="30.75" customHeight="1">
      <c r="A33" s="10"/>
      <c r="B33" s="238" t="s">
        <v>102</v>
      </c>
      <c r="C33" s="260" t="s">
        <v>103</v>
      </c>
      <c r="D33" s="225">
        <v>100000</v>
      </c>
      <c r="E33" s="300">
        <v>39825</v>
      </c>
      <c r="F33" s="274">
        <f>E33/D33*100</f>
        <v>39.825</v>
      </c>
    </row>
    <row r="34" spans="1:6" ht="30.75" customHeight="1" thickBot="1">
      <c r="A34" s="10"/>
      <c r="B34" s="238" t="s">
        <v>102</v>
      </c>
      <c r="C34" s="256" t="s">
        <v>308</v>
      </c>
      <c r="D34" s="221">
        <v>0</v>
      </c>
      <c r="E34" s="295">
        <v>0</v>
      </c>
      <c r="F34" s="278"/>
    </row>
    <row r="35" spans="1:6" ht="22.5" customHeight="1" thickBot="1">
      <c r="A35" s="10"/>
      <c r="B35" s="236" t="s">
        <v>104</v>
      </c>
      <c r="C35" s="249" t="s">
        <v>105</v>
      </c>
      <c r="D35" s="188">
        <f>D36+D39+D40+D41+D47+D50+D54</f>
        <v>20791785.03</v>
      </c>
      <c r="E35" s="188">
        <f>E36+E39+E40+E41+E47+E50+E54</f>
        <v>10967442.09</v>
      </c>
      <c r="F35" s="280">
        <f>E35/D35*100</f>
        <v>52.74892018253999</v>
      </c>
    </row>
    <row r="36" spans="1:6" ht="53.25" customHeight="1" thickBot="1">
      <c r="A36" s="10"/>
      <c r="B36" s="244" t="s">
        <v>154</v>
      </c>
      <c r="C36" s="261" t="s">
        <v>106</v>
      </c>
      <c r="D36" s="226">
        <f>SUM(D37:D38)</f>
        <v>2703000</v>
      </c>
      <c r="E36" s="226">
        <f>SUM(E37:E38)</f>
        <v>2293020</v>
      </c>
      <c r="F36" s="281">
        <f aca="true" t="shared" si="1" ref="F36:F53">E36/D36*100</f>
        <v>84.83240843507214</v>
      </c>
    </row>
    <row r="37" spans="1:6" ht="53.25" customHeight="1">
      <c r="A37" s="10"/>
      <c r="B37" s="238" t="s">
        <v>107</v>
      </c>
      <c r="C37" s="260" t="s">
        <v>152</v>
      </c>
      <c r="D37" s="225">
        <v>1771800</v>
      </c>
      <c r="E37" s="300">
        <v>1594620</v>
      </c>
      <c r="F37" s="274">
        <f t="shared" si="1"/>
        <v>90</v>
      </c>
    </row>
    <row r="38" spans="1:6" ht="75" customHeight="1" thickBot="1">
      <c r="A38" s="10"/>
      <c r="B38" s="245" t="s">
        <v>107</v>
      </c>
      <c r="C38" s="262" t="s">
        <v>153</v>
      </c>
      <c r="D38" s="227">
        <v>931200</v>
      </c>
      <c r="E38" s="301">
        <v>698400</v>
      </c>
      <c r="F38" s="282">
        <f t="shared" si="1"/>
        <v>75</v>
      </c>
    </row>
    <row r="39" spans="1:6" ht="51" customHeight="1" thickBot="1">
      <c r="A39" s="10"/>
      <c r="B39" s="240" t="s">
        <v>150</v>
      </c>
      <c r="C39" s="256" t="s">
        <v>352</v>
      </c>
      <c r="D39" s="228">
        <v>3000000</v>
      </c>
      <c r="E39" s="295">
        <v>0</v>
      </c>
      <c r="F39" s="282">
        <f>E39/D39*100</f>
        <v>0</v>
      </c>
    </row>
    <row r="40" spans="1:6" ht="66.75" customHeight="1" thickBot="1">
      <c r="A40" s="10"/>
      <c r="B40" s="240" t="s">
        <v>357</v>
      </c>
      <c r="C40" s="256" t="s">
        <v>311</v>
      </c>
      <c r="D40" s="228">
        <v>1425800</v>
      </c>
      <c r="E40" s="295">
        <v>1425800</v>
      </c>
      <c r="F40" s="282">
        <f>E40/D40*100</f>
        <v>100</v>
      </c>
    </row>
    <row r="41" spans="1:6" ht="29.25" customHeight="1" thickBot="1">
      <c r="A41" s="10"/>
      <c r="B41" s="246" t="s">
        <v>131</v>
      </c>
      <c r="C41" s="263" t="s">
        <v>358</v>
      </c>
      <c r="D41" s="229">
        <f>SUM(D42:D46)</f>
        <v>10714920</v>
      </c>
      <c r="E41" s="229">
        <f>SUM(E42:E46)</f>
        <v>4848951.68</v>
      </c>
      <c r="F41" s="282"/>
    </row>
    <row r="42" spans="1:6" ht="37.5" customHeight="1" thickBot="1">
      <c r="A42" s="10"/>
      <c r="B42" s="239" t="s">
        <v>131</v>
      </c>
      <c r="C42" s="257" t="s">
        <v>151</v>
      </c>
      <c r="D42" s="230">
        <v>1603920</v>
      </c>
      <c r="E42" s="302">
        <v>1603920</v>
      </c>
      <c r="F42" s="282">
        <f t="shared" si="1"/>
        <v>100</v>
      </c>
    </row>
    <row r="43" spans="1:6" ht="37.5" customHeight="1" thickBot="1">
      <c r="A43" s="10"/>
      <c r="B43" s="239" t="s">
        <v>131</v>
      </c>
      <c r="C43" s="257" t="s">
        <v>355</v>
      </c>
      <c r="D43" s="230">
        <v>1321800</v>
      </c>
      <c r="E43" s="302">
        <v>1321800</v>
      </c>
      <c r="F43" s="282">
        <f t="shared" si="1"/>
        <v>100</v>
      </c>
    </row>
    <row r="44" spans="1:6" ht="37.5" customHeight="1" thickBot="1">
      <c r="A44" s="10"/>
      <c r="B44" s="239" t="s">
        <v>131</v>
      </c>
      <c r="C44" s="257" t="s">
        <v>356</v>
      </c>
      <c r="D44" s="230">
        <v>273200</v>
      </c>
      <c r="E44" s="302">
        <v>204900</v>
      </c>
      <c r="F44" s="282">
        <f t="shared" si="1"/>
        <v>75</v>
      </c>
    </row>
    <row r="45" spans="1:6" ht="39" customHeight="1" thickBot="1">
      <c r="A45" s="10"/>
      <c r="B45" s="239" t="s">
        <v>131</v>
      </c>
      <c r="C45" s="257" t="s">
        <v>310</v>
      </c>
      <c r="D45" s="230">
        <v>4000000</v>
      </c>
      <c r="E45" s="302">
        <v>1718331.68</v>
      </c>
      <c r="F45" s="282">
        <f>E45/D45*100</f>
        <v>42.958292</v>
      </c>
    </row>
    <row r="46" spans="1:6" ht="39" customHeight="1" thickBot="1">
      <c r="A46" s="10"/>
      <c r="B46" s="239" t="s">
        <v>131</v>
      </c>
      <c r="C46" s="257" t="s">
        <v>353</v>
      </c>
      <c r="D46" s="230">
        <v>3516000</v>
      </c>
      <c r="E46" s="302">
        <v>0</v>
      </c>
      <c r="F46" s="282">
        <f t="shared" si="1"/>
        <v>0</v>
      </c>
    </row>
    <row r="47" spans="1:6" ht="33.75" customHeight="1" thickBot="1">
      <c r="A47" s="10"/>
      <c r="B47" s="244" t="s">
        <v>156</v>
      </c>
      <c r="C47" s="264" t="s">
        <v>157</v>
      </c>
      <c r="D47" s="231">
        <f>SUM(D48:D49)</f>
        <v>185280</v>
      </c>
      <c r="E47" s="303">
        <f>SUM(E48:E49)</f>
        <v>185280</v>
      </c>
      <c r="F47" s="283">
        <f t="shared" si="1"/>
        <v>100</v>
      </c>
    </row>
    <row r="48" spans="1:6" ht="37.5" customHeight="1">
      <c r="A48" s="10"/>
      <c r="B48" s="238" t="s">
        <v>108</v>
      </c>
      <c r="C48" s="265" t="s">
        <v>109</v>
      </c>
      <c r="D48" s="225">
        <v>184280</v>
      </c>
      <c r="E48" s="300">
        <v>184280</v>
      </c>
      <c r="F48" s="274">
        <f t="shared" si="1"/>
        <v>100</v>
      </c>
    </row>
    <row r="49" spans="1:6" ht="37.5" customHeight="1" thickBot="1">
      <c r="A49" s="10"/>
      <c r="B49" s="240" t="s">
        <v>148</v>
      </c>
      <c r="C49" s="266" t="s">
        <v>149</v>
      </c>
      <c r="D49" s="221">
        <v>1000</v>
      </c>
      <c r="E49" s="295">
        <v>1000</v>
      </c>
      <c r="F49" s="278">
        <f t="shared" si="1"/>
        <v>100</v>
      </c>
    </row>
    <row r="50" spans="1:6" ht="49.5" customHeight="1" thickBot="1">
      <c r="A50" s="10"/>
      <c r="B50" s="244" t="s">
        <v>110</v>
      </c>
      <c r="C50" s="261" t="s">
        <v>155</v>
      </c>
      <c r="D50" s="226">
        <f>SUM(D51:D53)</f>
        <v>2762785.0300000003</v>
      </c>
      <c r="E50" s="226">
        <f>SUM(E51:E53)</f>
        <v>2214390.41</v>
      </c>
      <c r="F50" s="55">
        <f t="shared" si="1"/>
        <v>80.15065906159191</v>
      </c>
    </row>
    <row r="51" spans="1:6" ht="42.75" customHeight="1">
      <c r="A51" s="10"/>
      <c r="B51" s="304" t="s">
        <v>111</v>
      </c>
      <c r="C51" s="305" t="s">
        <v>144</v>
      </c>
      <c r="D51" s="306">
        <v>562785.03</v>
      </c>
      <c r="E51" s="307">
        <v>562785.03</v>
      </c>
      <c r="F51" s="277">
        <f t="shared" si="1"/>
        <v>100</v>
      </c>
    </row>
    <row r="52" spans="1:6" ht="42.75" customHeight="1">
      <c r="A52" s="10"/>
      <c r="B52" s="238" t="s">
        <v>111</v>
      </c>
      <c r="C52" s="260" t="s">
        <v>309</v>
      </c>
      <c r="D52" s="230">
        <v>1400000</v>
      </c>
      <c r="E52" s="302">
        <v>1400000</v>
      </c>
      <c r="F52" s="275">
        <f>E52/D52*100</f>
        <v>100</v>
      </c>
    </row>
    <row r="53" spans="1:6" ht="42.75" customHeight="1" thickBot="1">
      <c r="A53" s="10"/>
      <c r="B53" s="238" t="s">
        <v>111</v>
      </c>
      <c r="C53" s="260" t="s">
        <v>354</v>
      </c>
      <c r="D53" s="232">
        <v>800000</v>
      </c>
      <c r="E53" s="288">
        <v>251605.38</v>
      </c>
      <c r="F53" s="275">
        <f t="shared" si="1"/>
        <v>31.4506725</v>
      </c>
    </row>
    <row r="54" spans="1:6" ht="27" customHeight="1" thickBot="1">
      <c r="A54" s="10"/>
      <c r="B54" s="308" t="s">
        <v>236</v>
      </c>
      <c r="C54" s="259" t="s">
        <v>237</v>
      </c>
      <c r="D54" s="309"/>
      <c r="E54" s="310">
        <v>0</v>
      </c>
      <c r="F54" s="282"/>
    </row>
    <row r="55" spans="2:6" ht="24.75" customHeight="1" thickBot="1">
      <c r="B55" s="56" t="s">
        <v>112</v>
      </c>
      <c r="C55" s="33"/>
      <c r="D55" s="196">
        <f>D35+D10</f>
        <v>32652385.03</v>
      </c>
      <c r="E55" s="196">
        <f>E35+E10</f>
        <v>20002935.009999998</v>
      </c>
      <c r="F55" s="55">
        <f>E55/D55*100</f>
        <v>61.26025707347846</v>
      </c>
    </row>
    <row r="56" spans="2:6" ht="37.5" customHeight="1">
      <c r="B56" s="238" t="s">
        <v>93</v>
      </c>
      <c r="C56" s="267" t="s">
        <v>365</v>
      </c>
      <c r="D56" s="233"/>
      <c r="E56" s="233">
        <v>-30000000</v>
      </c>
      <c r="F56" s="274"/>
    </row>
    <row r="57" spans="2:6" ht="24.75" customHeight="1" thickBot="1">
      <c r="B57" s="247" t="s">
        <v>364</v>
      </c>
      <c r="C57" s="268"/>
      <c r="D57" s="234"/>
      <c r="E57" s="234">
        <f>SUM(E55:E56)</f>
        <v>-9997064.990000002</v>
      </c>
      <c r="F57" s="284"/>
    </row>
    <row r="58" ht="14.25" customHeight="1">
      <c r="B58" s="7"/>
    </row>
    <row r="59" spans="2:5" ht="12.75">
      <c r="B59" s="194"/>
      <c r="C59" s="194"/>
      <c r="D59" s="194"/>
      <c r="E59" s="194"/>
    </row>
    <row r="60" ht="12.75">
      <c r="C60" s="211"/>
    </row>
    <row r="61" ht="15.75">
      <c r="B61" s="7"/>
    </row>
    <row r="62" ht="15.75">
      <c r="B62" s="7"/>
    </row>
    <row r="63" spans="2:5" ht="15.75">
      <c r="B63" s="7"/>
      <c r="E63" s="195"/>
    </row>
    <row r="64" ht="15.75">
      <c r="B64" s="7"/>
    </row>
    <row r="65" ht="15.75">
      <c r="B65" s="7"/>
    </row>
  </sheetData>
  <sheetProtection/>
  <mergeCells count="4">
    <mergeCell ref="B6:B7"/>
    <mergeCell ref="C6:C7"/>
    <mergeCell ref="B21:B22"/>
    <mergeCell ref="C21:C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zoomScalePageLayoutView="0" workbookViewId="0" topLeftCell="A164">
      <selection activeCell="A1" sqref="A1:H169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8515625" style="0" customWidth="1"/>
    <col min="7" max="7" width="12.28125" style="0" customWidth="1"/>
    <col min="8" max="8" width="9.7109375" style="0" customWidth="1"/>
    <col min="9" max="9" width="12.140625" style="0" customWidth="1"/>
    <col min="10" max="34" width="15.7109375" style="0" customWidth="1"/>
  </cols>
  <sheetData>
    <row r="1" ht="12.75">
      <c r="F1" s="62" t="s">
        <v>265</v>
      </c>
    </row>
    <row r="2" ht="12.75">
      <c r="F2" s="62" t="s">
        <v>363</v>
      </c>
    </row>
    <row r="4" spans="1:6" ht="12.75" customHeight="1">
      <c r="A4" s="207" t="s">
        <v>328</v>
      </c>
      <c r="B4" s="207"/>
      <c r="C4" s="207"/>
      <c r="D4" s="207"/>
      <c r="E4" s="207"/>
      <c r="F4" s="207"/>
    </row>
    <row r="5" spans="1:7" ht="14.25" customHeight="1">
      <c r="A5" s="207" t="s">
        <v>122</v>
      </c>
      <c r="B5" s="207"/>
      <c r="C5" s="207"/>
      <c r="D5" s="207"/>
      <c r="E5" s="207"/>
      <c r="F5" s="207"/>
      <c r="G5" s="53"/>
    </row>
    <row r="6" spans="1:3" ht="10.5" customHeight="1" thickBot="1">
      <c r="A6" s="208" t="s">
        <v>7</v>
      </c>
      <c r="B6" s="208"/>
      <c r="C6" s="5" t="s">
        <v>0</v>
      </c>
    </row>
    <row r="7" spans="1:8" ht="12.75">
      <c r="A7" s="201" t="s">
        <v>13</v>
      </c>
      <c r="B7" s="205" t="s">
        <v>6</v>
      </c>
      <c r="C7" s="206"/>
      <c r="D7" s="206"/>
      <c r="E7" s="206"/>
      <c r="F7" s="203" t="s">
        <v>134</v>
      </c>
      <c r="G7" s="43" t="s">
        <v>74</v>
      </c>
      <c r="H7" s="31"/>
    </row>
    <row r="8" spans="1:8" ht="30.75" customHeight="1" thickBot="1">
      <c r="A8" s="202"/>
      <c r="B8" s="11" t="s">
        <v>12</v>
      </c>
      <c r="C8" s="11" t="s">
        <v>11</v>
      </c>
      <c r="D8" s="11" t="s">
        <v>10</v>
      </c>
      <c r="E8" s="12" t="s">
        <v>9</v>
      </c>
      <c r="F8" s="204"/>
      <c r="G8" s="85" t="s">
        <v>329</v>
      </c>
      <c r="H8" s="44" t="s">
        <v>132</v>
      </c>
    </row>
    <row r="9" spans="1:8" ht="13.5" thickBot="1">
      <c r="A9" s="163" t="s">
        <v>8</v>
      </c>
      <c r="B9" s="164" t="s">
        <v>1</v>
      </c>
      <c r="C9" s="164" t="s">
        <v>2</v>
      </c>
      <c r="D9" s="164" t="s">
        <v>3</v>
      </c>
      <c r="E9" s="164" t="s">
        <v>5</v>
      </c>
      <c r="F9" s="164" t="s">
        <v>4</v>
      </c>
      <c r="G9" s="165"/>
      <c r="H9" s="31"/>
    </row>
    <row r="10" spans="1:8" ht="28.5" customHeight="1" thickBot="1">
      <c r="A10" s="166" t="s">
        <v>239</v>
      </c>
      <c r="B10" s="167"/>
      <c r="C10" s="167"/>
      <c r="D10" s="167"/>
      <c r="E10" s="167"/>
      <c r="F10" s="168">
        <f>F11+F50+F56+F63+F77+F126+F121</f>
        <v>29668682.43</v>
      </c>
      <c r="G10" s="168">
        <f>G11+G50+G56+G63+G77+G126+G121</f>
        <v>12698683.860000001</v>
      </c>
      <c r="H10" s="168">
        <f>G10/F10*100</f>
        <v>42.801644090401226</v>
      </c>
    </row>
    <row r="11" spans="1:8" ht="12.75">
      <c r="A11" s="127" t="s">
        <v>16</v>
      </c>
      <c r="B11" s="21" t="s">
        <v>15</v>
      </c>
      <c r="C11" s="21" t="s">
        <v>14</v>
      </c>
      <c r="D11" s="21"/>
      <c r="E11" s="21" t="s">
        <v>14</v>
      </c>
      <c r="F11" s="22">
        <f>F12+F38+F39+F40</f>
        <v>5800000</v>
      </c>
      <c r="G11" s="23">
        <f>G12+G38+G39+G40</f>
        <v>3751238.14</v>
      </c>
      <c r="H11" s="160">
        <f aca="true" t="shared" si="0" ref="H11:H16">G11/F11*100</f>
        <v>64.67651965517241</v>
      </c>
    </row>
    <row r="12" spans="1:8" ht="28.5" customHeight="1">
      <c r="A12" s="122" t="s">
        <v>18</v>
      </c>
      <c r="B12" s="3" t="s">
        <v>17</v>
      </c>
      <c r="C12" s="3" t="s">
        <v>14</v>
      </c>
      <c r="D12" s="3"/>
      <c r="E12" s="3" t="s">
        <v>14</v>
      </c>
      <c r="F12" s="4">
        <f>F13+F31</f>
        <v>5195000</v>
      </c>
      <c r="G12" s="24">
        <f>G13+G31</f>
        <v>3421714.96</v>
      </c>
      <c r="H12" s="121">
        <f t="shared" si="0"/>
        <v>65.86554302213668</v>
      </c>
    </row>
    <row r="13" spans="1:8" ht="29.25" customHeight="1" thickBot="1">
      <c r="A13" s="123" t="s">
        <v>19</v>
      </c>
      <c r="B13" s="15" t="s">
        <v>17</v>
      </c>
      <c r="C13" s="15" t="s">
        <v>231</v>
      </c>
      <c r="D13" s="15"/>
      <c r="E13" s="15" t="s">
        <v>14</v>
      </c>
      <c r="F13" s="16">
        <f>F14+F27</f>
        <v>4837841.74</v>
      </c>
      <c r="G13" s="119">
        <f>G14+G27</f>
        <v>3117745.7</v>
      </c>
      <c r="H13" s="162">
        <f t="shared" si="0"/>
        <v>64.44497086835254</v>
      </c>
    </row>
    <row r="14" spans="1:8" ht="13.5" thickBot="1">
      <c r="A14" s="18" t="s">
        <v>20</v>
      </c>
      <c r="B14" s="19" t="s">
        <v>17</v>
      </c>
      <c r="C14" s="19" t="s">
        <v>163</v>
      </c>
      <c r="D14" s="19"/>
      <c r="E14" s="19" t="s">
        <v>14</v>
      </c>
      <c r="F14" s="20">
        <f>SUM(F15:F26)</f>
        <v>4107841.74</v>
      </c>
      <c r="G14" s="36">
        <f>SUM(G15:G26)</f>
        <v>2627730.6300000004</v>
      </c>
      <c r="H14" s="109">
        <f t="shared" si="0"/>
        <v>63.96864330026503</v>
      </c>
    </row>
    <row r="15" spans="1:8" ht="12.75">
      <c r="A15" s="50" t="s">
        <v>238</v>
      </c>
      <c r="B15" s="13" t="s">
        <v>17</v>
      </c>
      <c r="C15" s="13" t="s">
        <v>163</v>
      </c>
      <c r="D15" s="13" t="s">
        <v>162</v>
      </c>
      <c r="E15" s="13" t="s">
        <v>21</v>
      </c>
      <c r="F15" s="14">
        <v>2580000</v>
      </c>
      <c r="G15" s="37">
        <v>1684281.61</v>
      </c>
      <c r="H15" s="146">
        <f t="shared" si="0"/>
        <v>65.28223294573644</v>
      </c>
    </row>
    <row r="16" spans="1:8" ht="12.75">
      <c r="A16" s="79" t="s">
        <v>24</v>
      </c>
      <c r="B16" s="34" t="s">
        <v>17</v>
      </c>
      <c r="C16" s="34" t="s">
        <v>163</v>
      </c>
      <c r="D16" s="34" t="s">
        <v>162</v>
      </c>
      <c r="E16" s="34" t="s">
        <v>23</v>
      </c>
      <c r="F16" s="35">
        <v>779200</v>
      </c>
      <c r="G16" s="38">
        <v>471385.01</v>
      </c>
      <c r="H16" s="124">
        <f t="shared" si="0"/>
        <v>60.49602284394251</v>
      </c>
    </row>
    <row r="17" spans="1:8" ht="12.75">
      <c r="A17" s="79" t="s">
        <v>26</v>
      </c>
      <c r="B17" s="34" t="s">
        <v>17</v>
      </c>
      <c r="C17" s="34" t="s">
        <v>163</v>
      </c>
      <c r="D17" s="34" t="s">
        <v>166</v>
      </c>
      <c r="E17" s="34" t="s">
        <v>25</v>
      </c>
      <c r="F17" s="35">
        <v>88000</v>
      </c>
      <c r="G17" s="38">
        <v>51207.97</v>
      </c>
      <c r="H17" s="124">
        <f aca="true" t="shared" si="1" ref="H17:H31">G17/F17*100</f>
        <v>58.190875</v>
      </c>
    </row>
    <row r="18" spans="1:8" ht="12.75">
      <c r="A18" s="79" t="s">
        <v>28</v>
      </c>
      <c r="B18" s="34" t="s">
        <v>17</v>
      </c>
      <c r="C18" s="34" t="s">
        <v>163</v>
      </c>
      <c r="D18" s="34" t="s">
        <v>166</v>
      </c>
      <c r="E18" s="34" t="s">
        <v>27</v>
      </c>
      <c r="F18" s="35">
        <v>19600</v>
      </c>
      <c r="G18" s="38">
        <v>11771.6</v>
      </c>
      <c r="H18" s="124">
        <f t="shared" si="1"/>
        <v>60.059183673469384</v>
      </c>
    </row>
    <row r="19" spans="1:8" ht="12.75">
      <c r="A19" s="79" t="s">
        <v>30</v>
      </c>
      <c r="B19" s="34" t="s">
        <v>17</v>
      </c>
      <c r="C19" s="34" t="s">
        <v>163</v>
      </c>
      <c r="D19" s="34" t="s">
        <v>166</v>
      </c>
      <c r="E19" s="34" t="s">
        <v>29</v>
      </c>
      <c r="F19" s="35">
        <v>149700</v>
      </c>
      <c r="G19" s="38">
        <v>87027.04</v>
      </c>
      <c r="H19" s="124">
        <f t="shared" si="1"/>
        <v>58.13429525718102</v>
      </c>
    </row>
    <row r="20" spans="1:8" ht="12.75">
      <c r="A20" s="79" t="s">
        <v>32</v>
      </c>
      <c r="B20" s="34" t="s">
        <v>17</v>
      </c>
      <c r="C20" s="34" t="s">
        <v>163</v>
      </c>
      <c r="D20" s="34" t="s">
        <v>166</v>
      </c>
      <c r="E20" s="34" t="s">
        <v>31</v>
      </c>
      <c r="F20" s="35">
        <v>58000</v>
      </c>
      <c r="G20" s="38">
        <v>51388.78</v>
      </c>
      <c r="H20" s="124">
        <f t="shared" si="1"/>
        <v>88.6013448275862</v>
      </c>
    </row>
    <row r="21" spans="1:8" ht="12.75">
      <c r="A21" s="79" t="s">
        <v>34</v>
      </c>
      <c r="B21" s="34" t="s">
        <v>17</v>
      </c>
      <c r="C21" s="34" t="s">
        <v>163</v>
      </c>
      <c r="D21" s="34" t="s">
        <v>166</v>
      </c>
      <c r="E21" s="34" t="s">
        <v>33</v>
      </c>
      <c r="F21" s="35">
        <v>178000</v>
      </c>
      <c r="G21" s="38">
        <v>132070</v>
      </c>
      <c r="H21" s="124">
        <f t="shared" si="1"/>
        <v>74.19662921348315</v>
      </c>
    </row>
    <row r="22" spans="1:8" ht="12.75">
      <c r="A22" s="79" t="s">
        <v>36</v>
      </c>
      <c r="B22" s="34" t="s">
        <v>17</v>
      </c>
      <c r="C22" s="34" t="s">
        <v>163</v>
      </c>
      <c r="D22" s="34" t="s">
        <v>166</v>
      </c>
      <c r="E22" s="34" t="s">
        <v>35</v>
      </c>
      <c r="F22" s="35">
        <v>6000.74</v>
      </c>
      <c r="G22" s="38">
        <v>0</v>
      </c>
      <c r="H22" s="124"/>
    </row>
    <row r="23" spans="1:8" ht="12.75">
      <c r="A23" s="79" t="s">
        <v>38</v>
      </c>
      <c r="B23" s="34" t="s">
        <v>17</v>
      </c>
      <c r="C23" s="34" t="s">
        <v>163</v>
      </c>
      <c r="D23" s="34" t="s">
        <v>166</v>
      </c>
      <c r="E23" s="34" t="s">
        <v>37</v>
      </c>
      <c r="F23" s="35">
        <v>18700</v>
      </c>
      <c r="G23" s="39">
        <v>18700</v>
      </c>
      <c r="H23" s="124">
        <f t="shared" si="1"/>
        <v>100</v>
      </c>
    </row>
    <row r="24" spans="1:8" ht="15" customHeight="1">
      <c r="A24" s="79" t="s">
        <v>40</v>
      </c>
      <c r="B24" s="34" t="s">
        <v>17</v>
      </c>
      <c r="C24" s="34" t="s">
        <v>163</v>
      </c>
      <c r="D24" s="34" t="s">
        <v>166</v>
      </c>
      <c r="E24" s="34" t="s">
        <v>39</v>
      </c>
      <c r="F24" s="35">
        <v>205641</v>
      </c>
      <c r="G24" s="38">
        <v>119898.62</v>
      </c>
      <c r="H24" s="124">
        <f>G24/F24*100</f>
        <v>58.304822481898064</v>
      </c>
    </row>
    <row r="25" spans="1:8" ht="12.75">
      <c r="A25" s="79" t="s">
        <v>164</v>
      </c>
      <c r="B25" s="34" t="s">
        <v>17</v>
      </c>
      <c r="C25" s="34" t="s">
        <v>163</v>
      </c>
      <c r="D25" s="34" t="s">
        <v>167</v>
      </c>
      <c r="E25" s="34" t="s">
        <v>35</v>
      </c>
      <c r="F25" s="35">
        <v>10000</v>
      </c>
      <c r="G25" s="38">
        <v>0</v>
      </c>
      <c r="H25" s="124"/>
    </row>
    <row r="26" spans="1:8" ht="15" customHeight="1" thickBot="1">
      <c r="A26" s="50" t="s">
        <v>165</v>
      </c>
      <c r="B26" s="13" t="s">
        <v>17</v>
      </c>
      <c r="C26" s="13" t="s">
        <v>163</v>
      </c>
      <c r="D26" s="13" t="s">
        <v>168</v>
      </c>
      <c r="E26" s="13" t="s">
        <v>35</v>
      </c>
      <c r="F26" s="14">
        <v>15000</v>
      </c>
      <c r="G26" s="45">
        <v>0</v>
      </c>
      <c r="H26" s="144"/>
    </row>
    <row r="27" spans="1:8" ht="32.25" thickBot="1">
      <c r="A27" s="18" t="s">
        <v>41</v>
      </c>
      <c r="B27" s="19" t="s">
        <v>17</v>
      </c>
      <c r="C27" s="72" t="s">
        <v>161</v>
      </c>
      <c r="D27" s="19"/>
      <c r="E27" s="19" t="s">
        <v>14</v>
      </c>
      <c r="F27" s="20">
        <f>SUM(F28:F30)</f>
        <v>730000</v>
      </c>
      <c r="G27" s="36">
        <f>SUM(G28:G30)</f>
        <v>490015.06999999995</v>
      </c>
      <c r="H27" s="110">
        <f t="shared" si="1"/>
        <v>67.12535205479452</v>
      </c>
    </row>
    <row r="28" spans="1:8" ht="12.75">
      <c r="A28" s="50" t="s">
        <v>22</v>
      </c>
      <c r="B28" s="13" t="s">
        <v>17</v>
      </c>
      <c r="C28" s="13" t="s">
        <v>161</v>
      </c>
      <c r="D28" s="13" t="s">
        <v>162</v>
      </c>
      <c r="E28" s="13" t="s">
        <v>21</v>
      </c>
      <c r="F28" s="14">
        <v>560000</v>
      </c>
      <c r="G28" s="37">
        <v>376225.73</v>
      </c>
      <c r="H28" s="146">
        <f t="shared" si="1"/>
        <v>67.18316607142857</v>
      </c>
    </row>
    <row r="29" spans="1:8" ht="12.75">
      <c r="A29" s="79" t="s">
        <v>24</v>
      </c>
      <c r="B29" s="34" t="s">
        <v>17</v>
      </c>
      <c r="C29" s="34" t="s">
        <v>161</v>
      </c>
      <c r="D29" s="34" t="s">
        <v>162</v>
      </c>
      <c r="E29" s="34" t="s">
        <v>23</v>
      </c>
      <c r="F29" s="35">
        <v>170000</v>
      </c>
      <c r="G29" s="39">
        <v>113789.34</v>
      </c>
      <c r="H29" s="124">
        <f>G29/F29*100</f>
        <v>66.93490588235294</v>
      </c>
    </row>
    <row r="30" spans="1:8" ht="13.5" thickBot="1">
      <c r="A30" s="80" t="s">
        <v>169</v>
      </c>
      <c r="B30" s="46" t="s">
        <v>17</v>
      </c>
      <c r="C30" s="46" t="s">
        <v>161</v>
      </c>
      <c r="D30" s="46" t="s">
        <v>162</v>
      </c>
      <c r="E30" s="46" t="s">
        <v>137</v>
      </c>
      <c r="F30" s="81">
        <v>0</v>
      </c>
      <c r="G30" s="161">
        <v>0</v>
      </c>
      <c r="H30" s="132"/>
    </row>
    <row r="31" spans="1:8" ht="76.5" customHeight="1" thickBot="1">
      <c r="A31" s="116" t="s">
        <v>145</v>
      </c>
      <c r="B31" s="117" t="s">
        <v>17</v>
      </c>
      <c r="C31" s="17"/>
      <c r="D31" s="17" t="s">
        <v>184</v>
      </c>
      <c r="E31" s="17"/>
      <c r="F31" s="108">
        <f>SUM(F32:F37)</f>
        <v>357158.26</v>
      </c>
      <c r="G31" s="118">
        <f>SUM(G32:G37)</f>
        <v>303969.26</v>
      </c>
      <c r="H31" s="110">
        <f t="shared" si="1"/>
        <v>85.10772227415376</v>
      </c>
    </row>
    <row r="32" spans="1:8" ht="20.25" customHeight="1">
      <c r="A32" s="112" t="s">
        <v>170</v>
      </c>
      <c r="B32" s="113" t="s">
        <v>17</v>
      </c>
      <c r="C32" s="13" t="s">
        <v>174</v>
      </c>
      <c r="D32" s="13" t="s">
        <v>175</v>
      </c>
      <c r="E32" s="13" t="s">
        <v>73</v>
      </c>
      <c r="F32" s="114">
        <v>27764</v>
      </c>
      <c r="G32" s="115">
        <v>27764</v>
      </c>
      <c r="H32" s="145">
        <f aca="true" t="shared" si="2" ref="H32:H37">G32/F32*100</f>
        <v>100</v>
      </c>
    </row>
    <row r="33" spans="1:8" ht="25.5" customHeight="1">
      <c r="A33" s="74" t="s">
        <v>171</v>
      </c>
      <c r="B33" s="34" t="s">
        <v>17</v>
      </c>
      <c r="C33" s="34" t="s">
        <v>178</v>
      </c>
      <c r="D33" s="34" t="s">
        <v>175</v>
      </c>
      <c r="E33" s="73" t="s">
        <v>73</v>
      </c>
      <c r="F33" s="35">
        <v>105268</v>
      </c>
      <c r="G33" s="111">
        <v>105268</v>
      </c>
      <c r="H33" s="125">
        <f t="shared" si="2"/>
        <v>100</v>
      </c>
    </row>
    <row r="34" spans="1:8" ht="20.25" customHeight="1">
      <c r="A34" s="74" t="s">
        <v>172</v>
      </c>
      <c r="B34" s="34" t="s">
        <v>17</v>
      </c>
      <c r="C34" s="34" t="s">
        <v>179</v>
      </c>
      <c r="D34" s="34" t="s">
        <v>175</v>
      </c>
      <c r="E34" s="73" t="s">
        <v>73</v>
      </c>
      <c r="F34" s="35">
        <v>108555</v>
      </c>
      <c r="G34" s="111">
        <v>108555</v>
      </c>
      <c r="H34" s="125">
        <f t="shared" si="2"/>
        <v>100</v>
      </c>
    </row>
    <row r="35" spans="1:8" ht="20.25" customHeight="1">
      <c r="A35" s="74" t="s">
        <v>291</v>
      </c>
      <c r="B35" s="34" t="s">
        <v>17</v>
      </c>
      <c r="C35" s="34" t="s">
        <v>180</v>
      </c>
      <c r="D35" s="34" t="s">
        <v>175</v>
      </c>
      <c r="E35" s="73" t="s">
        <v>73</v>
      </c>
      <c r="F35" s="35">
        <v>53189</v>
      </c>
      <c r="G35" s="111">
        <v>0</v>
      </c>
      <c r="H35" s="125">
        <f t="shared" si="2"/>
        <v>0</v>
      </c>
    </row>
    <row r="36" spans="1:8" ht="20.25" customHeight="1">
      <c r="A36" s="74" t="s">
        <v>173</v>
      </c>
      <c r="B36" s="34" t="s">
        <v>17</v>
      </c>
      <c r="C36" s="34" t="s">
        <v>181</v>
      </c>
      <c r="D36" s="34" t="s">
        <v>175</v>
      </c>
      <c r="E36" s="73" t="s">
        <v>73</v>
      </c>
      <c r="F36" s="35">
        <v>61382.26</v>
      </c>
      <c r="G36" s="111">
        <v>61382.26</v>
      </c>
      <c r="H36" s="125">
        <f t="shared" si="2"/>
        <v>100</v>
      </c>
    </row>
    <row r="37" spans="1:8" ht="22.5" customHeight="1" thickBot="1">
      <c r="A37" s="112" t="s">
        <v>158</v>
      </c>
      <c r="B37" s="113" t="s">
        <v>17</v>
      </c>
      <c r="C37" s="13" t="s">
        <v>183</v>
      </c>
      <c r="D37" s="13" t="s">
        <v>166</v>
      </c>
      <c r="E37" s="13" t="s">
        <v>39</v>
      </c>
      <c r="F37" s="114">
        <v>1000</v>
      </c>
      <c r="G37" s="115">
        <v>1000</v>
      </c>
      <c r="H37" s="125">
        <f t="shared" si="2"/>
        <v>100</v>
      </c>
    </row>
    <row r="38" spans="1:8" ht="22.5" customHeight="1" thickBot="1">
      <c r="A38" s="157" t="s">
        <v>182</v>
      </c>
      <c r="B38" s="66" t="s">
        <v>176</v>
      </c>
      <c r="C38" s="66" t="s">
        <v>177</v>
      </c>
      <c r="D38" s="66" t="s">
        <v>166</v>
      </c>
      <c r="E38" s="66" t="s">
        <v>35</v>
      </c>
      <c r="F38" s="158">
        <v>0</v>
      </c>
      <c r="G38" s="67">
        <v>0</v>
      </c>
      <c r="H38" s="125"/>
    </row>
    <row r="39" spans="1:8" ht="17.25" customHeight="1" thickBot="1">
      <c r="A39" s="18" t="s">
        <v>135</v>
      </c>
      <c r="B39" s="19" t="s">
        <v>136</v>
      </c>
      <c r="C39" s="19" t="s">
        <v>185</v>
      </c>
      <c r="D39" s="19" t="s">
        <v>186</v>
      </c>
      <c r="E39" s="19" t="s">
        <v>33</v>
      </c>
      <c r="F39" s="36">
        <v>75000</v>
      </c>
      <c r="G39" s="75">
        <v>0</v>
      </c>
      <c r="H39" s="109">
        <f>G39/F39*100</f>
        <v>0</v>
      </c>
    </row>
    <row r="40" spans="1:8" ht="13.5" thickBot="1">
      <c r="A40" s="69" t="s">
        <v>42</v>
      </c>
      <c r="B40" s="70" t="s">
        <v>123</v>
      </c>
      <c r="C40" s="70" t="s">
        <v>14</v>
      </c>
      <c r="D40" s="70"/>
      <c r="E40" s="70" t="s">
        <v>14</v>
      </c>
      <c r="F40" s="71">
        <f>SUM(F41:F49)</f>
        <v>530000</v>
      </c>
      <c r="G40" s="68">
        <f>SUM(G41:G49)</f>
        <v>329523.18</v>
      </c>
      <c r="H40" s="159">
        <f>G40/F40*100</f>
        <v>62.17418490566038</v>
      </c>
    </row>
    <row r="41" spans="1:8" ht="12.75">
      <c r="A41" s="148" t="s">
        <v>270</v>
      </c>
      <c r="B41" s="149" t="s">
        <v>123</v>
      </c>
      <c r="C41" s="149" t="s">
        <v>271</v>
      </c>
      <c r="D41" s="149" t="s">
        <v>166</v>
      </c>
      <c r="E41" s="149" t="s">
        <v>33</v>
      </c>
      <c r="F41" s="150">
        <v>0</v>
      </c>
      <c r="G41" s="187">
        <v>0</v>
      </c>
      <c r="H41" s="134"/>
    </row>
    <row r="42" spans="1:8" ht="12.75">
      <c r="A42" s="78" t="s">
        <v>193</v>
      </c>
      <c r="B42" s="76" t="s">
        <v>123</v>
      </c>
      <c r="C42" s="76" t="s">
        <v>187</v>
      </c>
      <c r="D42" s="76" t="s">
        <v>166</v>
      </c>
      <c r="E42" s="76" t="s">
        <v>33</v>
      </c>
      <c r="F42" s="52">
        <v>35000</v>
      </c>
      <c r="G42" s="77">
        <v>35000</v>
      </c>
      <c r="H42" s="146">
        <f aca="true" t="shared" si="3" ref="H42:H48">G42/F42*100</f>
        <v>100</v>
      </c>
    </row>
    <row r="43" spans="1:8" ht="12.75">
      <c r="A43" s="78" t="s">
        <v>233</v>
      </c>
      <c r="B43" s="76" t="s">
        <v>123</v>
      </c>
      <c r="C43" s="76" t="s">
        <v>188</v>
      </c>
      <c r="D43" s="76" t="s">
        <v>166</v>
      </c>
      <c r="E43" s="76" t="s">
        <v>31</v>
      </c>
      <c r="F43" s="52">
        <v>30000</v>
      </c>
      <c r="G43" s="77">
        <v>0</v>
      </c>
      <c r="H43" s="146">
        <f t="shared" si="3"/>
        <v>0</v>
      </c>
    </row>
    <row r="44" spans="1:8" ht="12.75">
      <c r="A44" s="78" t="s">
        <v>233</v>
      </c>
      <c r="B44" s="76" t="s">
        <v>123</v>
      </c>
      <c r="C44" s="76" t="s">
        <v>188</v>
      </c>
      <c r="D44" s="76" t="s">
        <v>166</v>
      </c>
      <c r="E44" s="76" t="s">
        <v>33</v>
      </c>
      <c r="F44" s="52">
        <v>59000</v>
      </c>
      <c r="G44" s="77">
        <v>25424.98</v>
      </c>
      <c r="H44" s="124">
        <f t="shared" si="3"/>
        <v>43.09318644067797</v>
      </c>
    </row>
    <row r="45" spans="1:8" ht="22.5">
      <c r="A45" s="78" t="s">
        <v>194</v>
      </c>
      <c r="B45" s="76" t="s">
        <v>123</v>
      </c>
      <c r="C45" s="76" t="s">
        <v>189</v>
      </c>
      <c r="D45" s="76" t="s">
        <v>166</v>
      </c>
      <c r="E45" s="76" t="s">
        <v>33</v>
      </c>
      <c r="F45" s="52">
        <v>40000</v>
      </c>
      <c r="G45" s="77">
        <v>0</v>
      </c>
      <c r="H45" s="124">
        <f t="shared" si="3"/>
        <v>0</v>
      </c>
    </row>
    <row r="46" spans="1:8" ht="22.5">
      <c r="A46" s="78" t="s">
        <v>195</v>
      </c>
      <c r="B46" s="76" t="s">
        <v>123</v>
      </c>
      <c r="C46" s="76" t="s">
        <v>190</v>
      </c>
      <c r="D46" s="76" t="s">
        <v>166</v>
      </c>
      <c r="E46" s="76" t="s">
        <v>33</v>
      </c>
      <c r="F46" s="52">
        <v>330000</v>
      </c>
      <c r="G46" s="77">
        <v>250682</v>
      </c>
      <c r="H46" s="124">
        <f t="shared" si="3"/>
        <v>75.96424242424243</v>
      </c>
    </row>
    <row r="47" spans="1:8" ht="12.75">
      <c r="A47" s="78" t="s">
        <v>196</v>
      </c>
      <c r="B47" s="76" t="s">
        <v>123</v>
      </c>
      <c r="C47" s="76" t="s">
        <v>191</v>
      </c>
      <c r="D47" s="76" t="s">
        <v>166</v>
      </c>
      <c r="E47" s="76" t="s">
        <v>35</v>
      </c>
      <c r="F47" s="52">
        <v>6000</v>
      </c>
      <c r="G47" s="77">
        <v>5416.2</v>
      </c>
      <c r="H47" s="124">
        <f t="shared" si="3"/>
        <v>90.27</v>
      </c>
    </row>
    <row r="48" spans="1:8" ht="12.75">
      <c r="A48" s="50" t="s">
        <v>197</v>
      </c>
      <c r="B48" s="13" t="s">
        <v>123</v>
      </c>
      <c r="C48" s="13" t="s">
        <v>192</v>
      </c>
      <c r="D48" s="13" t="s">
        <v>166</v>
      </c>
      <c r="E48" s="13" t="s">
        <v>33</v>
      </c>
      <c r="F48" s="14">
        <v>30000</v>
      </c>
      <c r="G48" s="105">
        <v>13000</v>
      </c>
      <c r="H48" s="124">
        <f t="shared" si="3"/>
        <v>43.333333333333336</v>
      </c>
    </row>
    <row r="49" spans="1:8" ht="13.5" thickBot="1">
      <c r="A49" s="126"/>
      <c r="B49" s="106"/>
      <c r="C49" s="106"/>
      <c r="D49" s="106"/>
      <c r="E49" s="106"/>
      <c r="F49" s="51"/>
      <c r="G49" s="105"/>
      <c r="H49" s="144"/>
    </row>
    <row r="50" spans="1:8" ht="13.5" thickBot="1">
      <c r="A50" s="18" t="s">
        <v>44</v>
      </c>
      <c r="B50" s="19" t="s">
        <v>43</v>
      </c>
      <c r="C50" s="19" t="s">
        <v>14</v>
      </c>
      <c r="D50" s="19"/>
      <c r="E50" s="19" t="s">
        <v>14</v>
      </c>
      <c r="F50" s="20">
        <f>F51</f>
        <v>184280</v>
      </c>
      <c r="G50" s="36">
        <f>G51</f>
        <v>133521.9</v>
      </c>
      <c r="H50" s="109">
        <f aca="true" t="shared" si="4" ref="H50:H59">G50/F50*100</f>
        <v>72.45599088343825</v>
      </c>
    </row>
    <row r="51" spans="1:8" ht="25.5" customHeight="1">
      <c r="A51" s="127" t="s">
        <v>146</v>
      </c>
      <c r="B51" s="21" t="s">
        <v>45</v>
      </c>
      <c r="C51" s="21" t="s">
        <v>210</v>
      </c>
      <c r="D51" s="21"/>
      <c r="E51" s="21" t="s">
        <v>14</v>
      </c>
      <c r="F51" s="22">
        <f>SUM(F52:F55)</f>
        <v>184280</v>
      </c>
      <c r="G51" s="23">
        <f>SUM(G52:G55)</f>
        <v>133521.9</v>
      </c>
      <c r="H51" s="146">
        <f t="shared" si="4"/>
        <v>72.45599088343825</v>
      </c>
    </row>
    <row r="52" spans="1:8" ht="12.75">
      <c r="A52" s="128" t="s">
        <v>22</v>
      </c>
      <c r="B52" s="2" t="s">
        <v>45</v>
      </c>
      <c r="C52" s="2" t="s">
        <v>210</v>
      </c>
      <c r="D52" s="2" t="s">
        <v>162</v>
      </c>
      <c r="E52" s="2" t="s">
        <v>21</v>
      </c>
      <c r="F52" s="6">
        <v>145244</v>
      </c>
      <c r="G52" s="6">
        <v>106049.4</v>
      </c>
      <c r="H52" s="124">
        <f t="shared" si="4"/>
        <v>73.01465120762303</v>
      </c>
    </row>
    <row r="53" spans="1:8" ht="12.75">
      <c r="A53" s="128" t="s">
        <v>24</v>
      </c>
      <c r="B53" s="2" t="s">
        <v>45</v>
      </c>
      <c r="C53" s="2" t="s">
        <v>210</v>
      </c>
      <c r="D53" s="2" t="s">
        <v>162</v>
      </c>
      <c r="E53" s="2" t="s">
        <v>23</v>
      </c>
      <c r="F53" s="6">
        <v>39036</v>
      </c>
      <c r="G53" s="6">
        <v>27472.5</v>
      </c>
      <c r="H53" s="124">
        <f t="shared" si="4"/>
        <v>70.37734399016293</v>
      </c>
    </row>
    <row r="54" spans="1:8" ht="12.75">
      <c r="A54" s="128" t="s">
        <v>28</v>
      </c>
      <c r="B54" s="2" t="s">
        <v>45</v>
      </c>
      <c r="C54" s="2" t="s">
        <v>210</v>
      </c>
      <c r="D54" s="2" t="s">
        <v>166</v>
      </c>
      <c r="E54" s="2" t="s">
        <v>27</v>
      </c>
      <c r="F54" s="6"/>
      <c r="G54" s="38">
        <v>0</v>
      </c>
      <c r="H54" s="124"/>
    </row>
    <row r="55" spans="1:8" ht="12.75" customHeight="1" thickBot="1">
      <c r="A55" s="50" t="s">
        <v>40</v>
      </c>
      <c r="B55" s="13" t="s">
        <v>45</v>
      </c>
      <c r="C55" s="13" t="s">
        <v>210</v>
      </c>
      <c r="D55" s="13" t="s">
        <v>166</v>
      </c>
      <c r="E55" s="13" t="s">
        <v>39</v>
      </c>
      <c r="F55" s="14">
        <v>0</v>
      </c>
      <c r="G55" s="39">
        <v>0</v>
      </c>
      <c r="H55" s="144"/>
    </row>
    <row r="56" spans="1:8" ht="22.5" customHeight="1" thickBot="1">
      <c r="A56" s="18" t="s">
        <v>47</v>
      </c>
      <c r="B56" s="19" t="s">
        <v>46</v>
      </c>
      <c r="C56" s="19" t="s">
        <v>14</v>
      </c>
      <c r="D56" s="19"/>
      <c r="E56" s="19" t="s">
        <v>14</v>
      </c>
      <c r="F56" s="20">
        <f>F57+F59</f>
        <v>80000</v>
      </c>
      <c r="G56" s="20">
        <f>G57+G59</f>
        <v>6000</v>
      </c>
      <c r="H56" s="109">
        <f t="shared" si="4"/>
        <v>7.5</v>
      </c>
    </row>
    <row r="57" spans="1:8" ht="42.75" customHeight="1" thickBot="1">
      <c r="A57" s="127" t="s">
        <v>49</v>
      </c>
      <c r="B57" s="21" t="s">
        <v>48</v>
      </c>
      <c r="C57" s="21"/>
      <c r="D57" s="21"/>
      <c r="E57" s="21" t="s">
        <v>14</v>
      </c>
      <c r="F57" s="22">
        <f>SUM(F58:F58)</f>
        <v>20000</v>
      </c>
      <c r="G57" s="22">
        <f>SUM(G58:G58)</f>
        <v>0</v>
      </c>
      <c r="H57" s="109">
        <f t="shared" si="4"/>
        <v>0</v>
      </c>
    </row>
    <row r="58" spans="1:8" ht="24.75" customHeight="1" thickBot="1">
      <c r="A58" s="78" t="s">
        <v>294</v>
      </c>
      <c r="B58" s="21" t="s">
        <v>48</v>
      </c>
      <c r="C58" s="21" t="s">
        <v>293</v>
      </c>
      <c r="D58" s="21" t="s">
        <v>166</v>
      </c>
      <c r="E58" s="21" t="s">
        <v>39</v>
      </c>
      <c r="F58" s="22">
        <v>20000</v>
      </c>
      <c r="G58" s="23">
        <v>0</v>
      </c>
      <c r="H58" s="109">
        <f t="shared" si="4"/>
        <v>0</v>
      </c>
    </row>
    <row r="59" spans="1:8" ht="12" customHeight="1" thickBot="1">
      <c r="A59" s="120" t="s">
        <v>211</v>
      </c>
      <c r="B59" s="3" t="s">
        <v>48</v>
      </c>
      <c r="C59" s="3" t="s">
        <v>212</v>
      </c>
      <c r="D59" s="3"/>
      <c r="E59" s="3"/>
      <c r="F59" s="4">
        <f>SUM(F60:F62)</f>
        <v>60000</v>
      </c>
      <c r="G59" s="4">
        <v>6000</v>
      </c>
      <c r="H59" s="109">
        <f t="shared" si="4"/>
        <v>10</v>
      </c>
    </row>
    <row r="60" spans="1:8" ht="12" customHeight="1">
      <c r="A60" s="79" t="s">
        <v>213</v>
      </c>
      <c r="B60" s="34"/>
      <c r="C60" s="34" t="s">
        <v>212</v>
      </c>
      <c r="D60" s="34" t="s">
        <v>166</v>
      </c>
      <c r="E60" s="34" t="s">
        <v>31</v>
      </c>
      <c r="F60" s="35">
        <v>49000</v>
      </c>
      <c r="G60" s="38">
        <v>4500</v>
      </c>
      <c r="H60" s="124">
        <f>G60/F60*100</f>
        <v>9.183673469387756</v>
      </c>
    </row>
    <row r="61" spans="1:8" ht="12" customHeight="1">
      <c r="A61" s="79" t="s">
        <v>214</v>
      </c>
      <c r="B61" s="34"/>
      <c r="C61" s="34" t="s">
        <v>212</v>
      </c>
      <c r="D61" s="34" t="s">
        <v>166</v>
      </c>
      <c r="E61" s="34" t="s">
        <v>39</v>
      </c>
      <c r="F61" s="35">
        <v>11000</v>
      </c>
      <c r="G61" s="38">
        <v>0</v>
      </c>
      <c r="H61" s="124">
        <f>G61/F61*100</f>
        <v>0</v>
      </c>
    </row>
    <row r="62" spans="1:8" ht="12" customHeight="1" thickBot="1">
      <c r="A62" s="79" t="s">
        <v>292</v>
      </c>
      <c r="B62" s="13"/>
      <c r="C62" s="34" t="s">
        <v>212</v>
      </c>
      <c r="D62" s="34" t="s">
        <v>166</v>
      </c>
      <c r="E62" s="13" t="s">
        <v>37</v>
      </c>
      <c r="F62" s="14"/>
      <c r="G62" s="39"/>
      <c r="H62" s="144"/>
    </row>
    <row r="63" spans="1:8" ht="13.5" thickBot="1">
      <c r="A63" s="18" t="s">
        <v>51</v>
      </c>
      <c r="B63" s="19" t="s">
        <v>50</v>
      </c>
      <c r="C63" s="19" t="s">
        <v>14</v>
      </c>
      <c r="D63" s="19"/>
      <c r="E63" s="19" t="s">
        <v>14</v>
      </c>
      <c r="F63" s="20">
        <f>F64+F73</f>
        <v>4055200</v>
      </c>
      <c r="G63" s="36">
        <f>G64+G73</f>
        <v>2675986.9</v>
      </c>
      <c r="H63" s="109">
        <f>G63/F63*100</f>
        <v>65.98902396922469</v>
      </c>
    </row>
    <row r="64" spans="1:8" ht="13.5" thickBot="1">
      <c r="A64" s="18" t="s">
        <v>220</v>
      </c>
      <c r="B64" s="19" t="s">
        <v>138</v>
      </c>
      <c r="C64" s="19" t="s">
        <v>232</v>
      </c>
      <c r="D64" s="19"/>
      <c r="E64" s="19"/>
      <c r="F64" s="20">
        <f>SUM(F65:F72)</f>
        <v>3877200</v>
      </c>
      <c r="G64" s="36">
        <f>SUM(G65:G72)</f>
        <v>2675986.9</v>
      </c>
      <c r="H64" s="109">
        <f>G64/F64*100</f>
        <v>69.01854173114619</v>
      </c>
    </row>
    <row r="65" spans="1:8" ht="12.75">
      <c r="A65" s="151" t="s">
        <v>221</v>
      </c>
      <c r="B65" s="76" t="s">
        <v>138</v>
      </c>
      <c r="C65" s="76" t="s">
        <v>217</v>
      </c>
      <c r="D65" s="76" t="s">
        <v>166</v>
      </c>
      <c r="E65" s="76" t="s">
        <v>31</v>
      </c>
      <c r="F65" s="52">
        <v>350000</v>
      </c>
      <c r="G65" s="77">
        <v>217022.96</v>
      </c>
      <c r="H65" s="146">
        <f>G65/F65*100</f>
        <v>62.00656</v>
      </c>
    </row>
    <row r="66" spans="1:8" ht="12.75">
      <c r="A66" s="151" t="s">
        <v>295</v>
      </c>
      <c r="B66" s="76" t="s">
        <v>138</v>
      </c>
      <c r="C66" s="76" t="s">
        <v>296</v>
      </c>
      <c r="D66" s="76" t="s">
        <v>166</v>
      </c>
      <c r="E66" s="76" t="s">
        <v>31</v>
      </c>
      <c r="F66" s="52">
        <v>0</v>
      </c>
      <c r="G66" s="77"/>
      <c r="H66" s="146"/>
    </row>
    <row r="67" spans="1:8" ht="12.75">
      <c r="A67" s="129" t="s">
        <v>330</v>
      </c>
      <c r="B67" s="47" t="s">
        <v>138</v>
      </c>
      <c r="C67" s="47" t="s">
        <v>218</v>
      </c>
      <c r="D67" s="47" t="s">
        <v>166</v>
      </c>
      <c r="E67" s="47" t="s">
        <v>31</v>
      </c>
      <c r="F67" s="48">
        <v>365446</v>
      </c>
      <c r="G67" s="49">
        <v>119400</v>
      </c>
      <c r="H67" s="124">
        <f aca="true" t="shared" si="5" ref="H67:H75">G67/F67*100</f>
        <v>32.6724057726723</v>
      </c>
    </row>
    <row r="68" spans="1:8" ht="12.75">
      <c r="A68" s="129" t="s">
        <v>222</v>
      </c>
      <c r="B68" s="47" t="s">
        <v>138</v>
      </c>
      <c r="C68" s="47" t="s">
        <v>218</v>
      </c>
      <c r="D68" s="47" t="s">
        <v>166</v>
      </c>
      <c r="E68" s="47" t="s">
        <v>33</v>
      </c>
      <c r="F68" s="48">
        <v>67954</v>
      </c>
      <c r="G68" s="49">
        <v>67954</v>
      </c>
      <c r="H68" s="124">
        <f t="shared" si="5"/>
        <v>100</v>
      </c>
    </row>
    <row r="69" spans="1:8" ht="33.75">
      <c r="A69" s="129" t="s">
        <v>316</v>
      </c>
      <c r="B69" s="47" t="s">
        <v>138</v>
      </c>
      <c r="C69" s="47" t="s">
        <v>219</v>
      </c>
      <c r="D69" s="47" t="s">
        <v>166</v>
      </c>
      <c r="E69" s="47" t="s">
        <v>31</v>
      </c>
      <c r="F69" s="48">
        <v>534000</v>
      </c>
      <c r="G69" s="49">
        <v>219259.07</v>
      </c>
      <c r="H69" s="124">
        <f t="shared" si="5"/>
        <v>41.05975093632959</v>
      </c>
    </row>
    <row r="70" spans="1:8" ht="22.5">
      <c r="A70" s="129" t="s">
        <v>331</v>
      </c>
      <c r="B70" s="47" t="s">
        <v>138</v>
      </c>
      <c r="C70" s="47" t="s">
        <v>315</v>
      </c>
      <c r="D70" s="47" t="s">
        <v>166</v>
      </c>
      <c r="E70" s="47" t="s">
        <v>31</v>
      </c>
      <c r="F70" s="48">
        <v>125300</v>
      </c>
      <c r="G70" s="49">
        <v>0</v>
      </c>
      <c r="H70" s="124">
        <f>G70/F70*100</f>
        <v>0</v>
      </c>
    </row>
    <row r="71" spans="1:8" ht="33.75">
      <c r="A71" s="129" t="s">
        <v>332</v>
      </c>
      <c r="B71" s="47" t="s">
        <v>138</v>
      </c>
      <c r="C71" s="47" t="s">
        <v>273</v>
      </c>
      <c r="D71" s="47" t="s">
        <v>166</v>
      </c>
      <c r="E71" s="47" t="s">
        <v>31</v>
      </c>
      <c r="F71" s="48">
        <v>1300500</v>
      </c>
      <c r="G71" s="48">
        <v>1259800</v>
      </c>
      <c r="H71" s="124">
        <f>G71/F71*100</f>
        <v>96.87043444828912</v>
      </c>
    </row>
    <row r="72" spans="1:8" ht="34.5" thickBot="1">
      <c r="A72" s="50" t="s">
        <v>333</v>
      </c>
      <c r="B72" s="152" t="s">
        <v>138</v>
      </c>
      <c r="C72" s="152" t="s">
        <v>272</v>
      </c>
      <c r="D72" s="152" t="s">
        <v>166</v>
      </c>
      <c r="E72" s="152" t="s">
        <v>31</v>
      </c>
      <c r="F72" s="153">
        <v>1134000</v>
      </c>
      <c r="G72" s="153">
        <v>792550.87</v>
      </c>
      <c r="H72" s="124">
        <f>G72/F72*100</f>
        <v>69.88984744268078</v>
      </c>
    </row>
    <row r="73" spans="1:8" ht="21.75" thickBot="1">
      <c r="A73" s="18" t="s">
        <v>53</v>
      </c>
      <c r="B73" s="19" t="s">
        <v>52</v>
      </c>
      <c r="C73" s="19" t="s">
        <v>14</v>
      </c>
      <c r="D73" s="19"/>
      <c r="E73" s="19" t="s">
        <v>14</v>
      </c>
      <c r="F73" s="20">
        <f>SUM(F74:F76)</f>
        <v>178000</v>
      </c>
      <c r="G73" s="36">
        <f>SUM(G74:G76)</f>
        <v>0</v>
      </c>
      <c r="H73" s="110">
        <f t="shared" si="5"/>
        <v>0</v>
      </c>
    </row>
    <row r="74" spans="1:8" ht="12.75">
      <c r="A74" s="151" t="s">
        <v>139</v>
      </c>
      <c r="B74" s="154" t="s">
        <v>52</v>
      </c>
      <c r="C74" s="154" t="s">
        <v>215</v>
      </c>
      <c r="D74" s="154" t="s">
        <v>166</v>
      </c>
      <c r="E74" s="154" t="s">
        <v>33</v>
      </c>
      <c r="F74" s="155">
        <v>120000</v>
      </c>
      <c r="G74" s="156">
        <v>0</v>
      </c>
      <c r="H74" s="146">
        <f t="shared" si="5"/>
        <v>0</v>
      </c>
    </row>
    <row r="75" spans="1:8" ht="12.75">
      <c r="A75" s="129" t="s">
        <v>139</v>
      </c>
      <c r="B75" s="47" t="s">
        <v>52</v>
      </c>
      <c r="C75" s="47" t="s">
        <v>216</v>
      </c>
      <c r="D75" s="47" t="s">
        <v>166</v>
      </c>
      <c r="E75" s="47" t="s">
        <v>33</v>
      </c>
      <c r="F75" s="48">
        <v>58000</v>
      </c>
      <c r="G75" s="49">
        <v>0</v>
      </c>
      <c r="H75" s="124">
        <f t="shared" si="5"/>
        <v>0</v>
      </c>
    </row>
    <row r="76" spans="1:8" ht="13.5" thickBot="1">
      <c r="A76" s="50" t="s">
        <v>34</v>
      </c>
      <c r="B76" s="13" t="s">
        <v>52</v>
      </c>
      <c r="C76" s="13"/>
      <c r="D76" s="13"/>
      <c r="E76" s="13"/>
      <c r="F76" s="14"/>
      <c r="G76" s="45">
        <v>0</v>
      </c>
      <c r="H76" s="144"/>
    </row>
    <row r="77" spans="1:8" s="181" customFormat="1" ht="24" customHeight="1" thickBot="1">
      <c r="A77" s="177" t="s">
        <v>55</v>
      </c>
      <c r="B77" s="178" t="s">
        <v>54</v>
      </c>
      <c r="C77" s="178" t="s">
        <v>14</v>
      </c>
      <c r="D77" s="178"/>
      <c r="E77" s="178" t="s">
        <v>14</v>
      </c>
      <c r="F77" s="179">
        <f>F83+F96+F78</f>
        <v>11846202.43</v>
      </c>
      <c r="G77" s="180">
        <f>G83+G96+G78</f>
        <v>4037606.7</v>
      </c>
      <c r="H77" s="176">
        <f>G77/F77*100</f>
        <v>34.08355313745892</v>
      </c>
    </row>
    <row r="78" spans="1:8" ht="15.75" customHeight="1" thickBot="1">
      <c r="A78" s="18" t="s">
        <v>274</v>
      </c>
      <c r="B78" s="19" t="s">
        <v>275</v>
      </c>
      <c r="C78" s="19"/>
      <c r="D78" s="19"/>
      <c r="E78" s="19"/>
      <c r="F78" s="20">
        <f>SUM(F79:F82)</f>
        <v>1020700</v>
      </c>
      <c r="G78" s="36">
        <f>SUM(G79:G82)</f>
        <v>612710.46</v>
      </c>
      <c r="H78" s="109">
        <f aca="true" t="shared" si="6" ref="H78:H85">G78/F78*100</f>
        <v>60.02845694131478</v>
      </c>
    </row>
    <row r="79" spans="1:8" ht="22.5" customHeight="1">
      <c r="A79" s="78" t="s">
        <v>297</v>
      </c>
      <c r="B79" s="76" t="s">
        <v>275</v>
      </c>
      <c r="C79" s="76" t="s">
        <v>276</v>
      </c>
      <c r="D79" s="76" t="s">
        <v>166</v>
      </c>
      <c r="E79" s="76" t="s">
        <v>31</v>
      </c>
      <c r="F79" s="52">
        <v>152000</v>
      </c>
      <c r="G79" s="77">
        <v>98323</v>
      </c>
      <c r="H79" s="171">
        <f t="shared" si="6"/>
        <v>64.68618421052632</v>
      </c>
    </row>
    <row r="80" spans="1:8" ht="18.75" customHeight="1">
      <c r="A80" s="78" t="s">
        <v>277</v>
      </c>
      <c r="B80" s="76" t="s">
        <v>275</v>
      </c>
      <c r="C80" s="76" t="s">
        <v>276</v>
      </c>
      <c r="D80" s="76" t="s">
        <v>166</v>
      </c>
      <c r="E80" s="13" t="s">
        <v>33</v>
      </c>
      <c r="F80" s="14">
        <v>0</v>
      </c>
      <c r="G80" s="114">
        <v>0</v>
      </c>
      <c r="H80" s="189"/>
    </row>
    <row r="81" spans="1:8" ht="21" customHeight="1">
      <c r="A81" s="126" t="s">
        <v>278</v>
      </c>
      <c r="B81" s="106" t="s">
        <v>275</v>
      </c>
      <c r="C81" s="106" t="s">
        <v>276</v>
      </c>
      <c r="D81" s="106" t="s">
        <v>166</v>
      </c>
      <c r="E81" s="106" t="s">
        <v>39</v>
      </c>
      <c r="F81" s="51">
        <v>75000</v>
      </c>
      <c r="G81" s="104">
        <v>74707</v>
      </c>
      <c r="H81" s="172">
        <f t="shared" si="6"/>
        <v>99.60933333333334</v>
      </c>
    </row>
    <row r="82" spans="1:8" ht="21" customHeight="1" thickBot="1">
      <c r="A82" s="174" t="s">
        <v>287</v>
      </c>
      <c r="B82" s="106" t="s">
        <v>275</v>
      </c>
      <c r="C82" s="106" t="s">
        <v>224</v>
      </c>
      <c r="D82" s="106" t="s">
        <v>288</v>
      </c>
      <c r="E82" s="106" t="s">
        <v>31</v>
      </c>
      <c r="F82" s="51">
        <v>793700</v>
      </c>
      <c r="G82" s="51">
        <v>439680.46</v>
      </c>
      <c r="H82" s="175">
        <f t="shared" si="6"/>
        <v>55.396303389189875</v>
      </c>
    </row>
    <row r="83" spans="1:8" ht="13.5" thickBot="1">
      <c r="A83" s="177" t="s">
        <v>57</v>
      </c>
      <c r="B83" s="178" t="s">
        <v>56</v>
      </c>
      <c r="C83" s="178" t="s">
        <v>14</v>
      </c>
      <c r="D83" s="178"/>
      <c r="E83" s="178" t="s">
        <v>14</v>
      </c>
      <c r="F83" s="179">
        <f>SUM(F86:F95)</f>
        <v>5466677.050000001</v>
      </c>
      <c r="G83" s="180">
        <f>SUM(G86:G95)</f>
        <v>733351.25</v>
      </c>
      <c r="H83" s="169">
        <f>G83/F83*100</f>
        <v>13.414936410044561</v>
      </c>
    </row>
    <row r="84" spans="1:8" ht="13.5" thickBot="1">
      <c r="A84" s="127" t="s">
        <v>58</v>
      </c>
      <c r="B84" s="21" t="s">
        <v>56</v>
      </c>
      <c r="C84" s="21" t="s">
        <v>223</v>
      </c>
      <c r="D84" s="21"/>
      <c r="E84" s="21" t="s">
        <v>14</v>
      </c>
      <c r="F84" s="22">
        <f>F85+F93+F94+F95</f>
        <v>1296077.05</v>
      </c>
      <c r="G84" s="22">
        <f>G85+G93+G94+G95</f>
        <v>733351.25</v>
      </c>
      <c r="H84" s="22">
        <f>H85+H93+H94+H95</f>
        <v>159.01945328719722</v>
      </c>
    </row>
    <row r="85" spans="1:8" ht="21.75" thickBot="1">
      <c r="A85" s="120" t="s">
        <v>59</v>
      </c>
      <c r="B85" s="3" t="s">
        <v>56</v>
      </c>
      <c r="C85" s="3" t="s">
        <v>224</v>
      </c>
      <c r="D85" s="3"/>
      <c r="E85" s="3" t="s">
        <v>14</v>
      </c>
      <c r="F85" s="4">
        <f>SUM(F86:F90)</f>
        <v>289000</v>
      </c>
      <c r="G85" s="24">
        <f>SUM(G86:G90)</f>
        <v>170566.22</v>
      </c>
      <c r="H85" s="109">
        <f t="shared" si="6"/>
        <v>59.01945328719723</v>
      </c>
    </row>
    <row r="86" spans="1:8" ht="12.75">
      <c r="A86" s="79" t="s">
        <v>227</v>
      </c>
      <c r="B86" s="34" t="s">
        <v>56</v>
      </c>
      <c r="C86" s="34" t="s">
        <v>225</v>
      </c>
      <c r="D86" s="34" t="s">
        <v>166</v>
      </c>
      <c r="E86" s="34" t="s">
        <v>31</v>
      </c>
      <c r="F86" s="35">
        <v>0</v>
      </c>
      <c r="G86" s="40">
        <v>0</v>
      </c>
      <c r="H86" s="124"/>
    </row>
    <row r="87" spans="1:8" ht="22.5">
      <c r="A87" s="79" t="s">
        <v>298</v>
      </c>
      <c r="B87" s="34" t="s">
        <v>56</v>
      </c>
      <c r="C87" s="34" t="s">
        <v>225</v>
      </c>
      <c r="D87" s="34" t="s">
        <v>166</v>
      </c>
      <c r="E87" s="34" t="s">
        <v>33</v>
      </c>
      <c r="F87" s="35">
        <v>78760</v>
      </c>
      <c r="G87" s="40">
        <v>0</v>
      </c>
      <c r="H87" s="124">
        <f>G87/F87*100</f>
        <v>0</v>
      </c>
    </row>
    <row r="88" spans="1:8" ht="12.75">
      <c r="A88" s="79" t="s">
        <v>299</v>
      </c>
      <c r="B88" s="34" t="s">
        <v>56</v>
      </c>
      <c r="C88" s="34" t="s">
        <v>225</v>
      </c>
      <c r="D88" s="34" t="s">
        <v>166</v>
      </c>
      <c r="E88" s="34" t="s">
        <v>39</v>
      </c>
      <c r="F88" s="35">
        <v>1240</v>
      </c>
      <c r="G88" s="40">
        <v>1240</v>
      </c>
      <c r="H88" s="124">
        <f aca="true" t="shared" si="7" ref="H88:H94">G88/F88*100</f>
        <v>100</v>
      </c>
    </row>
    <row r="89" spans="1:8" ht="12.75">
      <c r="A89" s="79" t="s">
        <v>229</v>
      </c>
      <c r="B89" s="34" t="s">
        <v>56</v>
      </c>
      <c r="C89" s="34" t="s">
        <v>226</v>
      </c>
      <c r="D89" s="34" t="s">
        <v>166</v>
      </c>
      <c r="E89" s="34" t="s">
        <v>31</v>
      </c>
      <c r="F89" s="51">
        <v>179000</v>
      </c>
      <c r="G89" s="40">
        <v>168546</v>
      </c>
      <c r="H89" s="124">
        <f t="shared" si="7"/>
        <v>94.15977653631285</v>
      </c>
    </row>
    <row r="90" spans="1:8" ht="16.5" customHeight="1">
      <c r="A90" s="79" t="s">
        <v>230</v>
      </c>
      <c r="B90" s="34" t="s">
        <v>56</v>
      </c>
      <c r="C90" s="34" t="s">
        <v>226</v>
      </c>
      <c r="D90" s="34" t="s">
        <v>166</v>
      </c>
      <c r="E90" s="34" t="s">
        <v>33</v>
      </c>
      <c r="F90" s="51">
        <v>30000</v>
      </c>
      <c r="G90" s="40">
        <v>780.22</v>
      </c>
      <c r="H90" s="124">
        <f t="shared" si="7"/>
        <v>2.6007333333333333</v>
      </c>
    </row>
    <row r="91" spans="1:8" ht="44.25" customHeight="1">
      <c r="A91" s="191" t="s">
        <v>334</v>
      </c>
      <c r="B91" s="34" t="s">
        <v>56</v>
      </c>
      <c r="C91" s="34" t="s">
        <v>317</v>
      </c>
      <c r="D91" s="34" t="s">
        <v>166</v>
      </c>
      <c r="E91" s="34" t="s">
        <v>31</v>
      </c>
      <c r="F91" s="51">
        <v>654600</v>
      </c>
      <c r="G91" s="40">
        <v>0</v>
      </c>
      <c r="H91" s="124">
        <f t="shared" si="7"/>
        <v>0</v>
      </c>
    </row>
    <row r="92" spans="1:8" ht="25.5" customHeight="1">
      <c r="A92" s="191" t="s">
        <v>335</v>
      </c>
      <c r="B92" s="34" t="s">
        <v>56</v>
      </c>
      <c r="C92" s="34" t="s">
        <v>336</v>
      </c>
      <c r="D92" s="34" t="s">
        <v>166</v>
      </c>
      <c r="E92" s="34" t="s">
        <v>31</v>
      </c>
      <c r="F92" s="35">
        <v>3516000</v>
      </c>
      <c r="G92" s="35">
        <v>0</v>
      </c>
      <c r="H92" s="192">
        <f t="shared" si="7"/>
        <v>0</v>
      </c>
    </row>
    <row r="93" spans="1:8" ht="33.75">
      <c r="A93" s="50" t="s">
        <v>337</v>
      </c>
      <c r="B93" s="13" t="s">
        <v>56</v>
      </c>
      <c r="C93" s="13" t="s">
        <v>300</v>
      </c>
      <c r="D93" s="13" t="s">
        <v>228</v>
      </c>
      <c r="E93" s="13" t="s">
        <v>33</v>
      </c>
      <c r="F93" s="14">
        <v>562785.03</v>
      </c>
      <c r="G93" s="77">
        <v>562785.03</v>
      </c>
      <c r="H93" s="146">
        <f t="shared" si="7"/>
        <v>100</v>
      </c>
    </row>
    <row r="94" spans="1:8" ht="33.75">
      <c r="A94" s="79" t="s">
        <v>301</v>
      </c>
      <c r="B94" s="34" t="s">
        <v>56</v>
      </c>
      <c r="C94" s="34" t="s">
        <v>240</v>
      </c>
      <c r="D94" s="34" t="s">
        <v>228</v>
      </c>
      <c r="E94" s="34" t="s">
        <v>33</v>
      </c>
      <c r="F94" s="35">
        <v>444292.02</v>
      </c>
      <c r="G94" s="40">
        <v>0</v>
      </c>
      <c r="H94" s="124">
        <f t="shared" si="7"/>
        <v>0</v>
      </c>
    </row>
    <row r="95" spans="1:8" ht="12.75" customHeight="1" thickBot="1">
      <c r="A95" s="126"/>
      <c r="B95" s="13" t="s">
        <v>56</v>
      </c>
      <c r="C95" s="13"/>
      <c r="D95" s="13"/>
      <c r="E95" s="13"/>
      <c r="F95" s="14"/>
      <c r="G95" s="104">
        <v>0</v>
      </c>
      <c r="H95" s="144"/>
    </row>
    <row r="96" spans="1:8" s="181" customFormat="1" ht="12.75" thickBot="1">
      <c r="A96" s="177" t="s">
        <v>61</v>
      </c>
      <c r="B96" s="178" t="s">
        <v>60</v>
      </c>
      <c r="C96" s="178" t="s">
        <v>14</v>
      </c>
      <c r="D96" s="178"/>
      <c r="E96" s="178" t="s">
        <v>14</v>
      </c>
      <c r="F96" s="179">
        <f>F98+F108</f>
        <v>5358825.38</v>
      </c>
      <c r="G96" s="179">
        <f>G98+G108</f>
        <v>2691544.99</v>
      </c>
      <c r="H96" s="182">
        <f>G96/F96*100</f>
        <v>50.22639849481343</v>
      </c>
    </row>
    <row r="97" spans="1:8" ht="12.75">
      <c r="A97" s="127"/>
      <c r="B97" s="21"/>
      <c r="C97" s="21"/>
      <c r="D97" s="21"/>
      <c r="E97" s="21"/>
      <c r="F97" s="22"/>
      <c r="G97" s="23"/>
      <c r="H97" s="143"/>
    </row>
    <row r="98" spans="1:8" ht="21">
      <c r="A98" s="127" t="s">
        <v>61</v>
      </c>
      <c r="B98" s="21" t="s">
        <v>60</v>
      </c>
      <c r="C98" s="21" t="s">
        <v>319</v>
      </c>
      <c r="D98" s="21"/>
      <c r="E98" s="21" t="s">
        <v>14</v>
      </c>
      <c r="F98" s="22">
        <f>SUM(F99:F107)</f>
        <v>1869920</v>
      </c>
      <c r="G98" s="22">
        <f>SUM(G99:G107)</f>
        <v>1345455.66</v>
      </c>
      <c r="H98" s="124">
        <f aca="true" t="shared" si="8" ref="H98:H128">G98/F98*100</f>
        <v>71.95257871994524</v>
      </c>
    </row>
    <row r="99" spans="1:8" ht="12.75">
      <c r="A99" s="79" t="s">
        <v>62</v>
      </c>
      <c r="B99" s="34" t="s">
        <v>60</v>
      </c>
      <c r="C99" s="34" t="s">
        <v>206</v>
      </c>
      <c r="D99" s="34" t="s">
        <v>166</v>
      </c>
      <c r="E99" s="34" t="s">
        <v>29</v>
      </c>
      <c r="F99" s="35">
        <v>880000</v>
      </c>
      <c r="G99" s="40">
        <v>582582.22</v>
      </c>
      <c r="H99" s="124">
        <f t="shared" si="8"/>
        <v>66.202525</v>
      </c>
    </row>
    <row r="100" spans="1:8" ht="12.75">
      <c r="A100" s="79" t="s">
        <v>207</v>
      </c>
      <c r="B100" s="34"/>
      <c r="C100" s="34" t="s">
        <v>206</v>
      </c>
      <c r="D100" s="34" t="s">
        <v>166</v>
      </c>
      <c r="E100" s="34" t="s">
        <v>31</v>
      </c>
      <c r="F100" s="35">
        <v>254984.24</v>
      </c>
      <c r="G100" s="40">
        <v>72878.68</v>
      </c>
      <c r="H100" s="124">
        <f t="shared" si="8"/>
        <v>28.581640967300565</v>
      </c>
    </row>
    <row r="101" spans="1:8" ht="22.5">
      <c r="A101" s="79" t="s">
        <v>302</v>
      </c>
      <c r="B101" s="34"/>
      <c r="C101" s="34" t="s">
        <v>206</v>
      </c>
      <c r="D101" s="34" t="s">
        <v>166</v>
      </c>
      <c r="E101" s="34" t="s">
        <v>33</v>
      </c>
      <c r="F101" s="35">
        <v>88500</v>
      </c>
      <c r="G101" s="40">
        <v>88500</v>
      </c>
      <c r="H101" s="124">
        <f t="shared" si="8"/>
        <v>100</v>
      </c>
    </row>
    <row r="102" spans="1:8" ht="12.75">
      <c r="A102" s="79" t="s">
        <v>208</v>
      </c>
      <c r="B102" s="34"/>
      <c r="C102" s="34" t="s">
        <v>206</v>
      </c>
      <c r="D102" s="34" t="s">
        <v>166</v>
      </c>
      <c r="E102" s="34" t="s">
        <v>39</v>
      </c>
      <c r="F102" s="35">
        <v>65794</v>
      </c>
      <c r="G102" s="40">
        <v>20853</v>
      </c>
      <c r="H102" s="124">
        <f t="shared" si="8"/>
        <v>31.694379426695445</v>
      </c>
    </row>
    <row r="103" spans="1:8" ht="12.75">
      <c r="A103" s="79" t="s">
        <v>338</v>
      </c>
      <c r="B103" s="34"/>
      <c r="C103" s="34" t="s">
        <v>206</v>
      </c>
      <c r="D103" s="34" t="s">
        <v>166</v>
      </c>
      <c r="E103" s="34" t="s">
        <v>31</v>
      </c>
      <c r="F103" s="35">
        <v>56515.76</v>
      </c>
      <c r="G103" s="40">
        <v>56515.76</v>
      </c>
      <c r="H103" s="124">
        <f t="shared" si="8"/>
        <v>100</v>
      </c>
    </row>
    <row r="104" spans="1:8" ht="12.75">
      <c r="A104" s="79" t="s">
        <v>339</v>
      </c>
      <c r="B104" s="34"/>
      <c r="C104" s="34" t="s">
        <v>206</v>
      </c>
      <c r="D104" s="34" t="s">
        <v>166</v>
      </c>
      <c r="E104" s="34" t="s">
        <v>39</v>
      </c>
      <c r="F104" s="35">
        <v>54206</v>
      </c>
      <c r="G104" s="40">
        <v>54206</v>
      </c>
      <c r="H104" s="124">
        <f t="shared" si="8"/>
        <v>100</v>
      </c>
    </row>
    <row r="105" spans="1:8" ht="12.75">
      <c r="A105" s="79" t="s">
        <v>340</v>
      </c>
      <c r="B105" s="34"/>
      <c r="C105" s="34" t="s">
        <v>290</v>
      </c>
      <c r="D105" s="34" t="s">
        <v>166</v>
      </c>
      <c r="E105" s="34" t="s">
        <v>31</v>
      </c>
      <c r="F105" s="35">
        <v>239862</v>
      </c>
      <c r="G105" s="35">
        <v>239862</v>
      </c>
      <c r="H105" s="124">
        <f t="shared" si="8"/>
        <v>100</v>
      </c>
    </row>
    <row r="106" spans="1:8" ht="12.75">
      <c r="A106" s="79" t="s">
        <v>341</v>
      </c>
      <c r="B106" s="34"/>
      <c r="C106" s="34" t="s">
        <v>290</v>
      </c>
      <c r="D106" s="34" t="s">
        <v>166</v>
      </c>
      <c r="E106" s="34" t="s">
        <v>39</v>
      </c>
      <c r="F106" s="35">
        <v>230058</v>
      </c>
      <c r="G106" s="35">
        <v>230058</v>
      </c>
      <c r="H106" s="124">
        <f t="shared" si="8"/>
        <v>100</v>
      </c>
    </row>
    <row r="107" spans="1:8" ht="12.75">
      <c r="A107" s="79"/>
      <c r="B107" s="34"/>
      <c r="C107" s="34"/>
      <c r="D107" s="34"/>
      <c r="E107" s="34"/>
      <c r="F107" s="35"/>
      <c r="G107" s="40">
        <v>0</v>
      </c>
      <c r="H107" s="124"/>
    </row>
    <row r="108" spans="1:8" ht="21.75" customHeight="1">
      <c r="A108" s="120" t="s">
        <v>63</v>
      </c>
      <c r="B108" s="3" t="s">
        <v>60</v>
      </c>
      <c r="C108" s="3" t="s">
        <v>320</v>
      </c>
      <c r="D108" s="3"/>
      <c r="E108" s="3" t="s">
        <v>14</v>
      </c>
      <c r="F108" s="4">
        <f>SUM(F109:F120)</f>
        <v>3488905.38</v>
      </c>
      <c r="G108" s="4">
        <f>SUM(G109:G120)</f>
        <v>1346089.33</v>
      </c>
      <c r="H108" s="124">
        <f t="shared" si="8"/>
        <v>38.58199588089718</v>
      </c>
    </row>
    <row r="109" spans="1:8" ht="12.75" customHeight="1">
      <c r="A109" s="79" t="s">
        <v>304</v>
      </c>
      <c r="B109" s="34" t="s">
        <v>60</v>
      </c>
      <c r="C109" s="2" t="s">
        <v>209</v>
      </c>
      <c r="D109" s="34" t="s">
        <v>166</v>
      </c>
      <c r="E109" s="3"/>
      <c r="F109" s="35"/>
      <c r="G109" s="40"/>
      <c r="H109" s="124"/>
    </row>
    <row r="110" spans="1:8" ht="12.75">
      <c r="A110" s="128" t="s">
        <v>32</v>
      </c>
      <c r="B110" s="34" t="s">
        <v>60</v>
      </c>
      <c r="C110" s="2" t="s">
        <v>209</v>
      </c>
      <c r="D110" s="34" t="s">
        <v>166</v>
      </c>
      <c r="E110" s="2" t="s">
        <v>31</v>
      </c>
      <c r="F110" s="6">
        <v>628605.38</v>
      </c>
      <c r="G110" s="37">
        <v>380284.22</v>
      </c>
      <c r="H110" s="124">
        <f t="shared" si="8"/>
        <v>60.49649463706467</v>
      </c>
    </row>
    <row r="111" spans="1:8" ht="12.75">
      <c r="A111" s="128" t="s">
        <v>34</v>
      </c>
      <c r="B111" s="34" t="s">
        <v>60</v>
      </c>
      <c r="C111" s="2" t="s">
        <v>209</v>
      </c>
      <c r="D111" s="34" t="s">
        <v>166</v>
      </c>
      <c r="E111" s="2" t="s">
        <v>33</v>
      </c>
      <c r="F111" s="6">
        <v>60000</v>
      </c>
      <c r="G111" s="38">
        <v>47209.26</v>
      </c>
      <c r="H111" s="124">
        <f t="shared" si="8"/>
        <v>78.6821</v>
      </c>
    </row>
    <row r="112" spans="1:8" ht="12.75">
      <c r="A112" s="128" t="s">
        <v>38</v>
      </c>
      <c r="B112" s="34" t="s">
        <v>60</v>
      </c>
      <c r="C112" s="2" t="s">
        <v>209</v>
      </c>
      <c r="D112" s="34" t="s">
        <v>166</v>
      </c>
      <c r="E112" s="2" t="s">
        <v>37</v>
      </c>
      <c r="F112" s="6">
        <v>158700</v>
      </c>
      <c r="G112" s="38">
        <v>91200</v>
      </c>
      <c r="H112" s="124">
        <f t="shared" si="8"/>
        <v>57.46691871455577</v>
      </c>
    </row>
    <row r="113" spans="1:8" ht="11.25" customHeight="1">
      <c r="A113" s="50" t="s">
        <v>40</v>
      </c>
      <c r="B113" s="34" t="s">
        <v>60</v>
      </c>
      <c r="C113" s="13" t="s">
        <v>209</v>
      </c>
      <c r="D113" s="34" t="s">
        <v>166</v>
      </c>
      <c r="E113" s="13" t="s">
        <v>39</v>
      </c>
      <c r="F113" s="14">
        <v>190000</v>
      </c>
      <c r="G113" s="38">
        <v>97155.85</v>
      </c>
      <c r="H113" s="124">
        <f t="shared" si="8"/>
        <v>51.13465789473685</v>
      </c>
    </row>
    <row r="114" spans="1:8" ht="11.25" customHeight="1">
      <c r="A114" s="191" t="s">
        <v>343</v>
      </c>
      <c r="B114" s="34" t="s">
        <v>60</v>
      </c>
      <c r="C114" s="34" t="s">
        <v>318</v>
      </c>
      <c r="D114" s="34" t="s">
        <v>166</v>
      </c>
      <c r="E114" s="34" t="s">
        <v>31</v>
      </c>
      <c r="F114" s="35">
        <v>286680</v>
      </c>
      <c r="G114" s="39">
        <v>266920</v>
      </c>
      <c r="H114" s="144">
        <f t="shared" si="8"/>
        <v>93.10729733500767</v>
      </c>
    </row>
    <row r="115" spans="1:8" ht="11.25" customHeight="1">
      <c r="A115" s="191" t="s">
        <v>344</v>
      </c>
      <c r="B115" s="34" t="s">
        <v>60</v>
      </c>
      <c r="C115" s="34" t="s">
        <v>318</v>
      </c>
      <c r="D115" s="34" t="s">
        <v>166</v>
      </c>
      <c r="E115" s="34" t="s">
        <v>39</v>
      </c>
      <c r="F115" s="35">
        <v>63320</v>
      </c>
      <c r="G115" s="39">
        <v>63320</v>
      </c>
      <c r="H115" s="144">
        <f t="shared" si="8"/>
        <v>100</v>
      </c>
    </row>
    <row r="116" spans="1:8" ht="11.25" customHeight="1">
      <c r="A116" s="191" t="s">
        <v>342</v>
      </c>
      <c r="B116" s="34" t="s">
        <v>60</v>
      </c>
      <c r="C116" s="34" t="s">
        <v>318</v>
      </c>
      <c r="D116" s="34" t="s">
        <v>166</v>
      </c>
      <c r="E116" s="34" t="s">
        <v>37</v>
      </c>
      <c r="F116" s="35">
        <v>400000</v>
      </c>
      <c r="G116" s="39">
        <v>400000</v>
      </c>
      <c r="H116" s="144">
        <f t="shared" si="8"/>
        <v>100</v>
      </c>
    </row>
    <row r="117" spans="1:8" ht="11.25" customHeight="1">
      <c r="A117" s="191" t="s">
        <v>345</v>
      </c>
      <c r="B117" s="34" t="s">
        <v>60</v>
      </c>
      <c r="C117" s="34" t="s">
        <v>348</v>
      </c>
      <c r="D117" s="34" t="s">
        <v>166</v>
      </c>
      <c r="E117" s="34" t="s">
        <v>37</v>
      </c>
      <c r="F117" s="35">
        <v>925200</v>
      </c>
      <c r="G117" s="39">
        <v>0</v>
      </c>
      <c r="H117" s="144">
        <f t="shared" si="8"/>
        <v>0</v>
      </c>
    </row>
    <row r="118" spans="1:8" ht="11.25" customHeight="1">
      <c r="A118" s="191" t="s">
        <v>346</v>
      </c>
      <c r="B118" s="34" t="s">
        <v>60</v>
      </c>
      <c r="C118" s="34" t="s">
        <v>349</v>
      </c>
      <c r="D118" s="34" t="s">
        <v>166</v>
      </c>
      <c r="E118" s="34" t="s">
        <v>37</v>
      </c>
      <c r="F118" s="35">
        <v>396600</v>
      </c>
      <c r="G118" s="39">
        <v>0</v>
      </c>
      <c r="H118" s="144">
        <f t="shared" si="8"/>
        <v>0</v>
      </c>
    </row>
    <row r="119" spans="1:8" ht="11.25" customHeight="1">
      <c r="A119" s="191" t="s">
        <v>347</v>
      </c>
      <c r="B119" s="34" t="s">
        <v>60</v>
      </c>
      <c r="C119" s="34" t="s">
        <v>350</v>
      </c>
      <c r="D119" s="34" t="s">
        <v>166</v>
      </c>
      <c r="E119" s="34" t="s">
        <v>37</v>
      </c>
      <c r="F119" s="35">
        <v>379800</v>
      </c>
      <c r="G119" s="39">
        <v>0</v>
      </c>
      <c r="H119" s="144">
        <f t="shared" si="8"/>
        <v>0</v>
      </c>
    </row>
    <row r="120" spans="1:8" ht="17.25" customHeight="1" thickBot="1">
      <c r="A120" s="50"/>
      <c r="B120" s="13"/>
      <c r="C120" s="13"/>
      <c r="D120" s="13"/>
      <c r="E120" s="13"/>
      <c r="F120" s="14"/>
      <c r="G120" s="39"/>
      <c r="H120" s="144"/>
    </row>
    <row r="121" spans="1:8" s="183" customFormat="1" ht="18.75" customHeight="1" thickBot="1">
      <c r="A121" s="177" t="s">
        <v>281</v>
      </c>
      <c r="B121" s="178" t="s">
        <v>66</v>
      </c>
      <c r="C121" s="178" t="s">
        <v>280</v>
      </c>
      <c r="D121" s="178" t="s">
        <v>166</v>
      </c>
      <c r="E121" s="178"/>
      <c r="F121" s="179">
        <f>SUM(F122:F125)</f>
        <v>7303000</v>
      </c>
      <c r="G121" s="180">
        <f>SUM(G122:G125)</f>
        <v>1805539.22</v>
      </c>
      <c r="H121" s="193">
        <f t="shared" si="8"/>
        <v>24.723253731343284</v>
      </c>
    </row>
    <row r="122" spans="1:8" ht="27" customHeight="1">
      <c r="A122" s="50" t="s">
        <v>282</v>
      </c>
      <c r="B122" s="13" t="s">
        <v>66</v>
      </c>
      <c r="C122" s="13" t="s">
        <v>303</v>
      </c>
      <c r="D122" s="13" t="s">
        <v>166</v>
      </c>
      <c r="E122" s="13" t="s">
        <v>31</v>
      </c>
      <c r="F122" s="14">
        <v>203000</v>
      </c>
      <c r="G122" s="14">
        <v>87207.54</v>
      </c>
      <c r="H122" s="192">
        <f t="shared" si="8"/>
        <v>42.95937931034482</v>
      </c>
    </row>
    <row r="123" spans="1:8" ht="27" customHeight="1">
      <c r="A123" s="191" t="s">
        <v>325</v>
      </c>
      <c r="B123" s="34" t="s">
        <v>66</v>
      </c>
      <c r="C123" s="34" t="s">
        <v>321</v>
      </c>
      <c r="D123" s="34" t="s">
        <v>166</v>
      </c>
      <c r="E123" s="34" t="s">
        <v>31</v>
      </c>
      <c r="F123" s="35">
        <v>4000000</v>
      </c>
      <c r="G123" s="35">
        <v>1718331.68</v>
      </c>
      <c r="H123" s="192">
        <f t="shared" si="8"/>
        <v>42.958292</v>
      </c>
    </row>
    <row r="124" spans="1:8" ht="27" customHeight="1">
      <c r="A124" s="191" t="s">
        <v>324</v>
      </c>
      <c r="B124" s="34" t="s">
        <v>66</v>
      </c>
      <c r="C124" s="34" t="s">
        <v>322</v>
      </c>
      <c r="D124" s="34" t="s">
        <v>228</v>
      </c>
      <c r="E124" s="34" t="s">
        <v>33</v>
      </c>
      <c r="F124" s="35">
        <v>3000000</v>
      </c>
      <c r="G124" s="35">
        <v>0</v>
      </c>
      <c r="H124" s="192">
        <f t="shared" si="8"/>
        <v>0</v>
      </c>
    </row>
    <row r="125" spans="1:8" ht="23.25" customHeight="1" thickBot="1">
      <c r="A125" s="50" t="s">
        <v>323</v>
      </c>
      <c r="B125" s="13" t="s">
        <v>66</v>
      </c>
      <c r="C125" s="76" t="s">
        <v>303</v>
      </c>
      <c r="D125" s="13" t="s">
        <v>228</v>
      </c>
      <c r="E125" s="13" t="s">
        <v>33</v>
      </c>
      <c r="F125" s="14">
        <v>100000</v>
      </c>
      <c r="G125" s="14">
        <v>0</v>
      </c>
      <c r="H125" s="147">
        <f t="shared" si="8"/>
        <v>0</v>
      </c>
    </row>
    <row r="126" spans="1:8" s="181" customFormat="1" ht="12.75" thickBot="1">
      <c r="A126" s="177" t="s">
        <v>126</v>
      </c>
      <c r="B126" s="178" t="s">
        <v>124</v>
      </c>
      <c r="C126" s="178" t="s">
        <v>14</v>
      </c>
      <c r="D126" s="178"/>
      <c r="E126" s="178" t="s">
        <v>14</v>
      </c>
      <c r="F126" s="179">
        <f aca="true" t="shared" si="9" ref="F126:G128">F127</f>
        <v>400000</v>
      </c>
      <c r="G126" s="180">
        <f t="shared" si="9"/>
        <v>288791</v>
      </c>
      <c r="H126" s="169">
        <f t="shared" si="8"/>
        <v>72.19775</v>
      </c>
    </row>
    <row r="127" spans="1:8" ht="21">
      <c r="A127" s="127" t="s">
        <v>127</v>
      </c>
      <c r="B127" s="21" t="s">
        <v>124</v>
      </c>
      <c r="C127" s="21" t="s">
        <v>14</v>
      </c>
      <c r="D127" s="21"/>
      <c r="E127" s="21" t="s">
        <v>14</v>
      </c>
      <c r="F127" s="22">
        <f t="shared" si="9"/>
        <v>400000</v>
      </c>
      <c r="G127" s="23">
        <f t="shared" si="9"/>
        <v>288791</v>
      </c>
      <c r="H127" s="147">
        <f t="shared" si="8"/>
        <v>72.19775</v>
      </c>
    </row>
    <row r="128" spans="1:8" ht="21">
      <c r="A128" s="130" t="s">
        <v>147</v>
      </c>
      <c r="B128" s="3" t="s">
        <v>124</v>
      </c>
      <c r="C128" s="3" t="s">
        <v>204</v>
      </c>
      <c r="D128" s="3" t="s">
        <v>205</v>
      </c>
      <c r="E128" s="3" t="s">
        <v>14</v>
      </c>
      <c r="F128" s="4">
        <f t="shared" si="9"/>
        <v>400000</v>
      </c>
      <c r="G128" s="24">
        <f t="shared" si="9"/>
        <v>288791</v>
      </c>
      <c r="H128" s="144">
        <f t="shared" si="8"/>
        <v>72.19775</v>
      </c>
    </row>
    <row r="129" spans="1:8" ht="16.5" customHeight="1" thickBot="1">
      <c r="A129" s="50" t="s">
        <v>128</v>
      </c>
      <c r="B129" s="13" t="s">
        <v>124</v>
      </c>
      <c r="C129" s="13" t="s">
        <v>204</v>
      </c>
      <c r="D129" s="13" t="s">
        <v>205</v>
      </c>
      <c r="E129" s="13" t="s">
        <v>125</v>
      </c>
      <c r="F129" s="14">
        <v>400000</v>
      </c>
      <c r="G129" s="39">
        <v>288791</v>
      </c>
      <c r="H129" s="144">
        <f>G129/F129*100</f>
        <v>72.19775</v>
      </c>
    </row>
    <row r="130" spans="1:8" ht="27.75" customHeight="1" thickBot="1">
      <c r="A130" s="184" t="s">
        <v>289</v>
      </c>
      <c r="B130" s="17"/>
      <c r="C130" s="17"/>
      <c r="D130" s="17"/>
      <c r="E130" s="17"/>
      <c r="F130" s="185">
        <f>F131</f>
        <v>4563699.999999999</v>
      </c>
      <c r="G130" s="185">
        <f>G131</f>
        <v>2480347.02</v>
      </c>
      <c r="H130" s="186">
        <f>H131</f>
        <v>54.34947564476194</v>
      </c>
    </row>
    <row r="131" spans="1:8" ht="21.75" thickBot="1">
      <c r="A131" s="69" t="s">
        <v>65</v>
      </c>
      <c r="B131" s="70" t="s">
        <v>64</v>
      </c>
      <c r="C131" s="70" t="s">
        <v>14</v>
      </c>
      <c r="D131" s="70"/>
      <c r="E131" s="70" t="s">
        <v>14</v>
      </c>
      <c r="F131" s="173">
        <f>F132</f>
        <v>4563699.999999999</v>
      </c>
      <c r="G131" s="71">
        <f>G132</f>
        <v>2480347.02</v>
      </c>
      <c r="H131" s="159">
        <f>G131/F131*100</f>
        <v>54.34947564476194</v>
      </c>
    </row>
    <row r="132" spans="1:8" ht="13.5" thickBot="1">
      <c r="A132" s="127" t="s">
        <v>67</v>
      </c>
      <c r="B132" s="21" t="s">
        <v>66</v>
      </c>
      <c r="C132" s="21" t="s">
        <v>14</v>
      </c>
      <c r="D132" s="21"/>
      <c r="E132" s="21" t="s">
        <v>14</v>
      </c>
      <c r="F132" s="22">
        <f>F133+F148+F160+F161+F164+F162+F163+F165</f>
        <v>4563699.999999999</v>
      </c>
      <c r="G132" s="22">
        <f>G133+G148+G160+G161+G164+G162+G163+G165</f>
        <v>2480347.02</v>
      </c>
      <c r="H132" s="159">
        <f>G132/F132*100</f>
        <v>54.34947564476194</v>
      </c>
    </row>
    <row r="133" spans="1:8" ht="32.25" customHeight="1" thickBot="1">
      <c r="A133" s="120" t="s">
        <v>68</v>
      </c>
      <c r="B133" s="3" t="s">
        <v>66</v>
      </c>
      <c r="C133" s="3" t="s">
        <v>201</v>
      </c>
      <c r="D133" s="3"/>
      <c r="E133" s="3" t="s">
        <v>14</v>
      </c>
      <c r="F133" s="4">
        <f>F134</f>
        <v>2563600</v>
      </c>
      <c r="G133" s="24">
        <f>G134</f>
        <v>1634936.32</v>
      </c>
      <c r="H133" s="159">
        <f>G133/F133*100</f>
        <v>63.77501638321112</v>
      </c>
    </row>
    <row r="134" spans="1:8" ht="21.75" thickBot="1">
      <c r="A134" s="120" t="s">
        <v>69</v>
      </c>
      <c r="B134" s="3" t="s">
        <v>66</v>
      </c>
      <c r="C134" s="3" t="s">
        <v>201</v>
      </c>
      <c r="D134" s="3"/>
      <c r="E134" s="3" t="s">
        <v>14</v>
      </c>
      <c r="F134" s="4">
        <f>SUM(F135:F147)</f>
        <v>2563600</v>
      </c>
      <c r="G134" s="24">
        <f>SUM(G135:G147)</f>
        <v>1634936.32</v>
      </c>
      <c r="H134" s="159">
        <f>G134/F134*100</f>
        <v>63.77501638321112</v>
      </c>
    </row>
    <row r="135" spans="1:8" ht="12.75">
      <c r="A135" s="128" t="s">
        <v>22</v>
      </c>
      <c r="B135" s="2" t="s">
        <v>66</v>
      </c>
      <c r="C135" s="2" t="s">
        <v>201</v>
      </c>
      <c r="D135" s="2" t="s">
        <v>136</v>
      </c>
      <c r="E135" s="2" t="s">
        <v>21</v>
      </c>
      <c r="F135" s="6">
        <v>866000</v>
      </c>
      <c r="G135" s="38">
        <v>581786.91</v>
      </c>
      <c r="H135" s="124">
        <f>G135/F135*100</f>
        <v>67.18093648960739</v>
      </c>
    </row>
    <row r="136" spans="1:8" ht="12.75">
      <c r="A136" s="128" t="s">
        <v>24</v>
      </c>
      <c r="B136" s="2" t="s">
        <v>66</v>
      </c>
      <c r="C136" s="2" t="s">
        <v>201</v>
      </c>
      <c r="D136" s="2" t="s">
        <v>136</v>
      </c>
      <c r="E136" s="2" t="s">
        <v>23</v>
      </c>
      <c r="F136" s="6">
        <v>261600</v>
      </c>
      <c r="G136" s="38">
        <v>163328.76</v>
      </c>
      <c r="H136" s="124">
        <f aca="true" t="shared" si="10" ref="H136:H149">G136/F136*100</f>
        <v>62.43454128440368</v>
      </c>
    </row>
    <row r="137" spans="1:8" ht="12.75">
      <c r="A137" s="128" t="s">
        <v>203</v>
      </c>
      <c r="B137" s="2" t="s">
        <v>66</v>
      </c>
      <c r="C137" s="2" t="s">
        <v>201</v>
      </c>
      <c r="D137" s="2" t="s">
        <v>202</v>
      </c>
      <c r="E137" s="2" t="s">
        <v>137</v>
      </c>
      <c r="F137" s="6">
        <v>5000</v>
      </c>
      <c r="G137" s="38">
        <v>0</v>
      </c>
      <c r="H137" s="124">
        <f t="shared" si="10"/>
        <v>0</v>
      </c>
    </row>
    <row r="138" spans="1:8" ht="12.75">
      <c r="A138" s="128" t="s">
        <v>26</v>
      </c>
      <c r="B138" s="2" t="s">
        <v>66</v>
      </c>
      <c r="C138" s="2" t="s">
        <v>201</v>
      </c>
      <c r="D138" s="2" t="s">
        <v>166</v>
      </c>
      <c r="E138" s="2" t="s">
        <v>25</v>
      </c>
      <c r="F138" s="6">
        <v>45000</v>
      </c>
      <c r="G138" s="38">
        <v>33680.6</v>
      </c>
      <c r="H138" s="124">
        <f t="shared" si="10"/>
        <v>74.84577777777778</v>
      </c>
    </row>
    <row r="139" spans="1:8" ht="12.75">
      <c r="A139" s="128" t="s">
        <v>28</v>
      </c>
      <c r="B139" s="2" t="s">
        <v>66</v>
      </c>
      <c r="C139" s="2" t="s">
        <v>201</v>
      </c>
      <c r="D139" s="2" t="s">
        <v>166</v>
      </c>
      <c r="E139" s="2" t="s">
        <v>27</v>
      </c>
      <c r="F139" s="6">
        <v>2000</v>
      </c>
      <c r="G139" s="38">
        <v>0</v>
      </c>
      <c r="H139" s="124">
        <f t="shared" si="10"/>
        <v>0</v>
      </c>
    </row>
    <row r="140" spans="1:8" ht="12.75">
      <c r="A140" s="128" t="s">
        <v>30</v>
      </c>
      <c r="B140" s="2" t="s">
        <v>66</v>
      </c>
      <c r="C140" s="2" t="s">
        <v>201</v>
      </c>
      <c r="D140" s="2" t="s">
        <v>166</v>
      </c>
      <c r="E140" s="2" t="s">
        <v>29</v>
      </c>
      <c r="F140" s="6">
        <v>725000</v>
      </c>
      <c r="G140" s="38">
        <v>415371.5</v>
      </c>
      <c r="H140" s="124">
        <f t="shared" si="10"/>
        <v>57.29262068965517</v>
      </c>
    </row>
    <row r="141" spans="1:8" ht="12.75">
      <c r="A141" s="128" t="s">
        <v>32</v>
      </c>
      <c r="B141" s="2" t="s">
        <v>66</v>
      </c>
      <c r="C141" s="2" t="s">
        <v>201</v>
      </c>
      <c r="D141" s="2" t="s">
        <v>166</v>
      </c>
      <c r="E141" s="2" t="s">
        <v>31</v>
      </c>
      <c r="F141" s="6">
        <v>263000</v>
      </c>
      <c r="G141" s="38">
        <v>143463.29</v>
      </c>
      <c r="H141" s="124">
        <f t="shared" si="10"/>
        <v>54.54877946768061</v>
      </c>
    </row>
    <row r="142" spans="1:8" ht="12.75">
      <c r="A142" s="128" t="s">
        <v>34</v>
      </c>
      <c r="B142" s="2" t="s">
        <v>66</v>
      </c>
      <c r="C142" s="2" t="s">
        <v>201</v>
      </c>
      <c r="D142" s="2" t="s">
        <v>166</v>
      </c>
      <c r="E142" s="2" t="s">
        <v>33</v>
      </c>
      <c r="F142" s="6">
        <v>155000</v>
      </c>
      <c r="G142" s="38">
        <v>136769.97</v>
      </c>
      <c r="H142" s="124">
        <f t="shared" si="10"/>
        <v>88.23869032258065</v>
      </c>
    </row>
    <row r="143" spans="1:8" ht="12.75">
      <c r="A143" s="128" t="s">
        <v>36</v>
      </c>
      <c r="B143" s="2" t="s">
        <v>66</v>
      </c>
      <c r="C143" s="2" t="s">
        <v>201</v>
      </c>
      <c r="D143" s="2" t="s">
        <v>166</v>
      </c>
      <c r="E143" s="2" t="s">
        <v>35</v>
      </c>
      <c r="F143" s="6">
        <v>10000</v>
      </c>
      <c r="G143" s="38">
        <v>0</v>
      </c>
      <c r="H143" s="124">
        <f t="shared" si="10"/>
        <v>0</v>
      </c>
    </row>
    <row r="144" spans="1:8" ht="12.75">
      <c r="A144" s="128" t="s">
        <v>38</v>
      </c>
      <c r="B144" s="2" t="s">
        <v>66</v>
      </c>
      <c r="C144" s="2" t="s">
        <v>201</v>
      </c>
      <c r="D144" s="2" t="s">
        <v>166</v>
      </c>
      <c r="E144" s="2" t="s">
        <v>37</v>
      </c>
      <c r="F144" s="6">
        <v>125000</v>
      </c>
      <c r="G144" s="38">
        <v>83844</v>
      </c>
      <c r="H144" s="124">
        <f t="shared" si="10"/>
        <v>67.0752</v>
      </c>
    </row>
    <row r="145" spans="1:8" ht="13.5" customHeight="1">
      <c r="A145" s="128" t="s">
        <v>40</v>
      </c>
      <c r="B145" s="2" t="s">
        <v>66</v>
      </c>
      <c r="C145" s="2" t="s">
        <v>201</v>
      </c>
      <c r="D145" s="2" t="s">
        <v>166</v>
      </c>
      <c r="E145" s="2" t="s">
        <v>39</v>
      </c>
      <c r="F145" s="6">
        <v>96000</v>
      </c>
      <c r="G145" s="38">
        <v>76070.3</v>
      </c>
      <c r="H145" s="124">
        <f>G145/F145*100</f>
        <v>79.23989583333334</v>
      </c>
    </row>
    <row r="146" spans="1:8" ht="13.5" customHeight="1">
      <c r="A146" s="128" t="s">
        <v>165</v>
      </c>
      <c r="B146" s="2" t="s">
        <v>66</v>
      </c>
      <c r="C146" s="2" t="s">
        <v>201</v>
      </c>
      <c r="D146" s="2" t="s">
        <v>168</v>
      </c>
      <c r="E146" s="2" t="s">
        <v>35</v>
      </c>
      <c r="F146" s="6">
        <v>9000</v>
      </c>
      <c r="G146" s="38">
        <v>20.99</v>
      </c>
      <c r="H146" s="124">
        <f>G146/F146*100</f>
        <v>0.23322222222222222</v>
      </c>
    </row>
    <row r="147" spans="1:8" ht="13.5" customHeight="1">
      <c r="A147" s="128" t="s">
        <v>165</v>
      </c>
      <c r="B147" s="2" t="s">
        <v>66</v>
      </c>
      <c r="C147" s="2" t="s">
        <v>201</v>
      </c>
      <c r="D147" s="2" t="s">
        <v>326</v>
      </c>
      <c r="E147" s="2" t="s">
        <v>35</v>
      </c>
      <c r="F147" s="6">
        <v>1000</v>
      </c>
      <c r="G147" s="38">
        <v>600</v>
      </c>
      <c r="H147" s="124">
        <f>G147/F147*100</f>
        <v>60</v>
      </c>
    </row>
    <row r="148" spans="1:8" ht="12.75">
      <c r="A148" s="120" t="s">
        <v>72</v>
      </c>
      <c r="B148" s="3" t="s">
        <v>66</v>
      </c>
      <c r="C148" s="3" t="s">
        <v>198</v>
      </c>
      <c r="D148" s="3"/>
      <c r="E148" s="3" t="s">
        <v>14</v>
      </c>
      <c r="F148" s="4">
        <f>F149</f>
        <v>930000</v>
      </c>
      <c r="G148" s="24">
        <f>G149</f>
        <v>571274.05</v>
      </c>
      <c r="H148" s="124">
        <f t="shared" si="10"/>
        <v>61.427317204301076</v>
      </c>
    </row>
    <row r="149" spans="1:8" ht="21">
      <c r="A149" s="120" t="s">
        <v>69</v>
      </c>
      <c r="B149" s="3" t="s">
        <v>66</v>
      </c>
      <c r="C149" s="3" t="s">
        <v>198</v>
      </c>
      <c r="D149" s="3"/>
      <c r="E149" s="3" t="s">
        <v>14</v>
      </c>
      <c r="F149" s="4">
        <f>SUM(F150:F159)</f>
        <v>930000</v>
      </c>
      <c r="G149" s="24">
        <f>SUM(G150:G159)</f>
        <v>571274.05</v>
      </c>
      <c r="H149" s="124">
        <f t="shared" si="10"/>
        <v>61.427317204301076</v>
      </c>
    </row>
    <row r="150" spans="1:8" ht="12.75">
      <c r="A150" s="128" t="s">
        <v>22</v>
      </c>
      <c r="B150" s="2" t="s">
        <v>66</v>
      </c>
      <c r="C150" s="2" t="s">
        <v>198</v>
      </c>
      <c r="D150" s="2" t="s">
        <v>136</v>
      </c>
      <c r="E150" s="2" t="s">
        <v>21</v>
      </c>
      <c r="F150" s="6">
        <v>404000</v>
      </c>
      <c r="G150" s="38">
        <v>262843.17</v>
      </c>
      <c r="H150" s="124">
        <f>G150/F150*100</f>
        <v>65.06019059405939</v>
      </c>
    </row>
    <row r="151" spans="1:8" ht="12.75">
      <c r="A151" s="128" t="s">
        <v>24</v>
      </c>
      <c r="B151" s="2" t="s">
        <v>66</v>
      </c>
      <c r="C151" s="2" t="s">
        <v>198</v>
      </c>
      <c r="D151" s="2" t="s">
        <v>136</v>
      </c>
      <c r="E151" s="2" t="s">
        <v>23</v>
      </c>
      <c r="F151" s="6">
        <v>122000</v>
      </c>
      <c r="G151" s="38">
        <v>73400.85</v>
      </c>
      <c r="H151" s="124">
        <f aca="true" t="shared" si="11" ref="H151:H158">G151/F151*100</f>
        <v>60.164631147540995</v>
      </c>
    </row>
    <row r="152" spans="1:8" ht="12.75">
      <c r="A152" s="128" t="s">
        <v>26</v>
      </c>
      <c r="B152" s="2" t="s">
        <v>66</v>
      </c>
      <c r="C152" s="2" t="s">
        <v>198</v>
      </c>
      <c r="D152" s="2" t="s">
        <v>166</v>
      </c>
      <c r="E152" s="2" t="s">
        <v>25</v>
      </c>
      <c r="F152" s="6">
        <v>25000</v>
      </c>
      <c r="G152" s="38">
        <v>20000</v>
      </c>
      <c r="H152" s="124">
        <f t="shared" si="11"/>
        <v>80</v>
      </c>
    </row>
    <row r="153" spans="1:8" ht="12.75">
      <c r="A153" s="128" t="s">
        <v>30</v>
      </c>
      <c r="B153" s="2" t="s">
        <v>66</v>
      </c>
      <c r="C153" s="2" t="s">
        <v>198</v>
      </c>
      <c r="D153" s="2" t="s">
        <v>166</v>
      </c>
      <c r="E153" s="2" t="s">
        <v>29</v>
      </c>
      <c r="F153" s="6">
        <v>50000</v>
      </c>
      <c r="G153" s="38">
        <v>38063.4</v>
      </c>
      <c r="H153" s="124">
        <f t="shared" si="11"/>
        <v>76.1268</v>
      </c>
    </row>
    <row r="154" spans="1:8" ht="12.75">
      <c r="A154" s="128" t="s">
        <v>71</v>
      </c>
      <c r="B154" s="2" t="s">
        <v>66</v>
      </c>
      <c r="C154" s="2" t="s">
        <v>198</v>
      </c>
      <c r="D154" s="2" t="s">
        <v>166</v>
      </c>
      <c r="E154" s="2" t="s">
        <v>70</v>
      </c>
      <c r="F154" s="6">
        <v>80000</v>
      </c>
      <c r="G154" s="38">
        <v>52108.24</v>
      </c>
      <c r="H154" s="124">
        <f>G154/F154*100</f>
        <v>65.1353</v>
      </c>
    </row>
    <row r="155" spans="1:8" ht="12.75">
      <c r="A155" s="128" t="s">
        <v>32</v>
      </c>
      <c r="B155" s="2" t="s">
        <v>66</v>
      </c>
      <c r="C155" s="2" t="s">
        <v>198</v>
      </c>
      <c r="D155" s="2" t="s">
        <v>166</v>
      </c>
      <c r="E155" s="2" t="s">
        <v>31</v>
      </c>
      <c r="F155" s="6">
        <v>80000</v>
      </c>
      <c r="G155" s="38">
        <v>39623.43</v>
      </c>
      <c r="H155" s="124">
        <f t="shared" si="11"/>
        <v>49.5292875</v>
      </c>
    </row>
    <row r="156" spans="1:8" ht="12.75">
      <c r="A156" s="128" t="s">
        <v>34</v>
      </c>
      <c r="B156" s="2" t="s">
        <v>66</v>
      </c>
      <c r="C156" s="2" t="s">
        <v>198</v>
      </c>
      <c r="D156" s="2" t="s">
        <v>166</v>
      </c>
      <c r="E156" s="2" t="s">
        <v>33</v>
      </c>
      <c r="F156" s="6">
        <v>130000</v>
      </c>
      <c r="G156" s="38">
        <v>77733.96</v>
      </c>
      <c r="H156" s="124">
        <f t="shared" si="11"/>
        <v>59.79535384615385</v>
      </c>
    </row>
    <row r="157" spans="1:8" ht="12.75">
      <c r="A157" s="128" t="s">
        <v>36</v>
      </c>
      <c r="B157" s="2" t="s">
        <v>66</v>
      </c>
      <c r="C157" s="2" t="s">
        <v>198</v>
      </c>
      <c r="D157" s="2" t="s">
        <v>166</v>
      </c>
      <c r="E157" s="2" t="s">
        <v>35</v>
      </c>
      <c r="F157" s="6">
        <v>14000</v>
      </c>
      <c r="G157" s="38">
        <v>0</v>
      </c>
      <c r="H157" s="124">
        <f t="shared" si="11"/>
        <v>0</v>
      </c>
    </row>
    <row r="158" spans="1:8" ht="12.75">
      <c r="A158" s="128" t="s">
        <v>38</v>
      </c>
      <c r="B158" s="2" t="s">
        <v>66</v>
      </c>
      <c r="C158" s="2" t="s">
        <v>198</v>
      </c>
      <c r="D158" s="2" t="s">
        <v>166</v>
      </c>
      <c r="E158" s="2" t="s">
        <v>37</v>
      </c>
      <c r="F158" s="6">
        <v>10000</v>
      </c>
      <c r="G158" s="38">
        <v>0</v>
      </c>
      <c r="H158" s="124">
        <f t="shared" si="11"/>
        <v>0</v>
      </c>
    </row>
    <row r="159" spans="1:8" ht="15" customHeight="1">
      <c r="A159" s="50" t="s">
        <v>40</v>
      </c>
      <c r="B159" s="13" t="s">
        <v>66</v>
      </c>
      <c r="C159" s="2" t="s">
        <v>198</v>
      </c>
      <c r="D159" s="2" t="s">
        <v>166</v>
      </c>
      <c r="E159" s="13" t="s">
        <v>39</v>
      </c>
      <c r="F159" s="14">
        <v>15000</v>
      </c>
      <c r="G159" s="39">
        <v>7501</v>
      </c>
      <c r="H159" s="124">
        <f>G159/F159*100</f>
        <v>50.00666666666667</v>
      </c>
    </row>
    <row r="160" spans="1:8" ht="15" customHeight="1">
      <c r="A160" s="120" t="s">
        <v>200</v>
      </c>
      <c r="B160" s="3" t="s">
        <v>66</v>
      </c>
      <c r="C160" s="82" t="s">
        <v>199</v>
      </c>
      <c r="D160" s="82" t="s">
        <v>166</v>
      </c>
      <c r="E160" s="3" t="s">
        <v>35</v>
      </c>
      <c r="F160" s="4">
        <v>143857.2</v>
      </c>
      <c r="G160" s="83">
        <v>143255.85</v>
      </c>
      <c r="H160" s="131">
        <f>G160/F160*100</f>
        <v>99.58198129812064</v>
      </c>
    </row>
    <row r="161" spans="1:8" ht="12.75">
      <c r="A161" s="120" t="s">
        <v>200</v>
      </c>
      <c r="B161" s="3" t="s">
        <v>66</v>
      </c>
      <c r="C161" s="82" t="s">
        <v>199</v>
      </c>
      <c r="D161" s="82" t="s">
        <v>166</v>
      </c>
      <c r="E161" s="3" t="s">
        <v>39</v>
      </c>
      <c r="F161" s="4">
        <v>3042.8</v>
      </c>
      <c r="G161" s="83">
        <v>3042.8</v>
      </c>
      <c r="H161" s="131">
        <f>G161/F161*100</f>
        <v>100</v>
      </c>
    </row>
    <row r="162" spans="1:8" ht="22.5">
      <c r="A162" s="50" t="s">
        <v>327</v>
      </c>
      <c r="B162" s="15" t="s">
        <v>66</v>
      </c>
      <c r="C162" s="107" t="s">
        <v>279</v>
      </c>
      <c r="D162" s="15" t="s">
        <v>166</v>
      </c>
      <c r="E162" s="15" t="s">
        <v>31</v>
      </c>
      <c r="F162" s="4">
        <v>500000</v>
      </c>
      <c r="G162" s="83">
        <v>0</v>
      </c>
      <c r="H162" s="131">
        <f>G162/F162*100</f>
        <v>0</v>
      </c>
    </row>
    <row r="163" spans="1:8" ht="22.5">
      <c r="A163" s="50" t="s">
        <v>283</v>
      </c>
      <c r="B163" s="15" t="s">
        <v>66</v>
      </c>
      <c r="C163" s="107" t="s">
        <v>279</v>
      </c>
      <c r="D163" s="15" t="s">
        <v>166</v>
      </c>
      <c r="E163" s="15" t="s">
        <v>37</v>
      </c>
      <c r="F163" s="4">
        <v>150000</v>
      </c>
      <c r="G163" s="83">
        <v>127838</v>
      </c>
      <c r="H163" s="131">
        <f>G163/F163*100</f>
        <v>85.22533333333332</v>
      </c>
    </row>
    <row r="164" spans="1:8" ht="12.75">
      <c r="A164" s="120" t="s">
        <v>285</v>
      </c>
      <c r="B164" s="3" t="s">
        <v>66</v>
      </c>
      <c r="C164" s="3" t="s">
        <v>284</v>
      </c>
      <c r="D164" s="3" t="s">
        <v>136</v>
      </c>
      <c r="E164" s="3" t="s">
        <v>21</v>
      </c>
      <c r="F164" s="4">
        <v>209831.03</v>
      </c>
      <c r="G164" s="4">
        <v>0</v>
      </c>
      <c r="H164" s="131"/>
    </row>
    <row r="165" spans="1:8" ht="23.25" thickBot="1">
      <c r="A165" s="126" t="s">
        <v>286</v>
      </c>
      <c r="B165" s="15" t="s">
        <v>66</v>
      </c>
      <c r="C165" s="15" t="s">
        <v>284</v>
      </c>
      <c r="D165" s="15" t="s">
        <v>136</v>
      </c>
      <c r="E165" s="15" t="s">
        <v>23</v>
      </c>
      <c r="F165" s="16">
        <v>63368.97</v>
      </c>
      <c r="G165" s="16">
        <v>0</v>
      </c>
      <c r="H165" s="133"/>
    </row>
    <row r="166" spans="1:8" ht="13.5" thickBot="1">
      <c r="A166" s="135" t="s">
        <v>121</v>
      </c>
      <c r="B166" s="136"/>
      <c r="C166" s="136"/>
      <c r="D166" s="136"/>
      <c r="E166" s="136"/>
      <c r="F166" s="137">
        <f>F11+F50+F56+F63+F77+F126+F131+F121</f>
        <v>34232382.43</v>
      </c>
      <c r="G166" s="137">
        <f>G11+G50+G56+G63+G77+G126+G131+G121</f>
        <v>15179030.88</v>
      </c>
      <c r="H166" s="137">
        <f>H11+H50+H56+H63+H77+H126+H131+H121</f>
        <v>395.97556702139946</v>
      </c>
    </row>
    <row r="167" spans="1:8" ht="12.75">
      <c r="A167" s="138" t="s">
        <v>78</v>
      </c>
      <c r="B167" s="139"/>
      <c r="C167" s="139"/>
      <c r="D167" s="139"/>
      <c r="E167" s="139"/>
      <c r="F167" s="140"/>
      <c r="G167" s="141"/>
      <c r="H167" s="142"/>
    </row>
    <row r="168" spans="1:8" ht="12.75">
      <c r="A168" s="25" t="s">
        <v>79</v>
      </c>
      <c r="B168" s="26"/>
      <c r="C168" s="26"/>
      <c r="D168" s="26"/>
      <c r="E168" s="26"/>
      <c r="F168" s="27">
        <f>F166-F169</f>
        <v>29668682.43</v>
      </c>
      <c r="G168" s="41">
        <f>G166-G169</f>
        <v>12698683.860000001</v>
      </c>
      <c r="H168" s="124">
        <f>G168/F168*100</f>
        <v>42.801644090401226</v>
      </c>
    </row>
    <row r="169" spans="1:8" ht="16.5" customHeight="1" thickBot="1">
      <c r="A169" s="28" t="s">
        <v>80</v>
      </c>
      <c r="B169" s="29"/>
      <c r="C169" s="29"/>
      <c r="D169" s="29"/>
      <c r="E169" s="29"/>
      <c r="F169" s="30">
        <f>F131</f>
        <v>4563699.999999999</v>
      </c>
      <c r="G169" s="42">
        <f>G132</f>
        <v>2480347.02</v>
      </c>
      <c r="H169" s="132">
        <f>G169/F169*100</f>
        <v>54.34947564476194</v>
      </c>
    </row>
    <row r="170" ht="12.75">
      <c r="A170" s="1"/>
    </row>
    <row r="177" ht="12.75" hidden="1"/>
    <row r="178" ht="12.75" hidden="1"/>
    <row r="179" ht="12.75" hidden="1"/>
    <row r="180" spans="1:6" ht="14.25" hidden="1">
      <c r="A180" s="32"/>
      <c r="B180" s="32"/>
      <c r="C180" s="32"/>
      <c r="D180" s="32"/>
      <c r="E180" s="32"/>
      <c r="F180" s="32"/>
    </row>
    <row r="181" ht="12.75">
      <c r="A181" s="53"/>
    </row>
    <row r="182" ht="11.25" customHeight="1"/>
    <row r="183" ht="16.5" customHeight="1" hidden="1" thickBot="1"/>
    <row r="184" ht="13.5" customHeight="1" hidden="1" thickBot="1"/>
    <row r="185" ht="12.75" customHeight="1"/>
    <row r="186" ht="16.5" customHeight="1"/>
    <row r="187" ht="17.25" customHeight="1"/>
    <row r="189" ht="16.5" customHeight="1"/>
    <row r="190" ht="18.75" customHeight="1"/>
    <row r="282" ht="18" customHeight="1"/>
  </sheetData>
  <sheetProtection/>
  <mergeCells count="6">
    <mergeCell ref="A7:A8"/>
    <mergeCell ref="F7:F8"/>
    <mergeCell ref="B7:E7"/>
    <mergeCell ref="A4:F4"/>
    <mergeCell ref="A5:F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6" r:id="rId1"/>
  <headerFooter alignWithMargins="0">
    <oddHeader xml:space="preserve">&amp;CСтр. №&amp;P из №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28.7109375" style="0" customWidth="1"/>
    <col min="4" max="4" width="15.140625" style="0" customWidth="1"/>
    <col min="5" max="5" width="15.421875" style="0" customWidth="1"/>
  </cols>
  <sheetData>
    <row r="1" ht="12.75">
      <c r="D1" s="62" t="s">
        <v>264</v>
      </c>
    </row>
    <row r="2" ht="12.75">
      <c r="D2" s="62" t="s">
        <v>361</v>
      </c>
    </row>
    <row r="4" spans="2:5" ht="15.75">
      <c r="B4" s="209" t="s">
        <v>268</v>
      </c>
      <c r="C4" s="209"/>
      <c r="D4" s="209"/>
      <c r="E4" s="209"/>
    </row>
    <row r="5" spans="2:5" ht="15.75">
      <c r="B5" s="209" t="s">
        <v>269</v>
      </c>
      <c r="C5" s="209"/>
      <c r="D5" s="209"/>
      <c r="E5" s="209"/>
    </row>
    <row r="6" spans="2:5" ht="13.5" customHeight="1" thickBot="1">
      <c r="B6" s="210" t="s">
        <v>360</v>
      </c>
      <c r="C6" s="210"/>
      <c r="D6" s="210"/>
      <c r="E6" s="210"/>
    </row>
    <row r="7" spans="2:5" ht="39" thickBot="1">
      <c r="B7" s="100" t="s">
        <v>241</v>
      </c>
      <c r="C7" s="101" t="s">
        <v>242</v>
      </c>
      <c r="D7" s="102" t="s">
        <v>266</v>
      </c>
      <c r="E7" s="103" t="s">
        <v>267</v>
      </c>
    </row>
    <row r="8" spans="2:5" ht="12.75">
      <c r="B8" s="96" t="s">
        <v>243</v>
      </c>
      <c r="C8" s="97" t="s">
        <v>244</v>
      </c>
      <c r="D8" s="98">
        <f>D9</f>
        <v>1579997.3999999985</v>
      </c>
      <c r="E8" s="98">
        <f>E9</f>
        <v>25176095.87</v>
      </c>
    </row>
    <row r="9" spans="2:5" ht="25.5">
      <c r="B9" s="90" t="s">
        <v>245</v>
      </c>
      <c r="C9" s="86" t="s">
        <v>246</v>
      </c>
      <c r="D9" s="87">
        <f>D17+D13</f>
        <v>1579997.3999999985</v>
      </c>
      <c r="E9" s="87">
        <f>E17+E13</f>
        <v>25176095.87</v>
      </c>
    </row>
    <row r="10" spans="2:5" ht="12.75">
      <c r="B10" s="90" t="s">
        <v>247</v>
      </c>
      <c r="C10" s="86" t="s">
        <v>248</v>
      </c>
      <c r="D10" s="87">
        <f aca="true" t="shared" si="0" ref="D10:E12">D11</f>
        <v>-32652385.03</v>
      </c>
      <c r="E10" s="91">
        <f t="shared" si="0"/>
        <v>-20560474.51</v>
      </c>
    </row>
    <row r="11" spans="2:5" ht="25.5">
      <c r="B11" s="90" t="s">
        <v>249</v>
      </c>
      <c r="C11" s="86" t="s">
        <v>250</v>
      </c>
      <c r="D11" s="87">
        <f t="shared" si="0"/>
        <v>-32652385.03</v>
      </c>
      <c r="E11" s="91">
        <f t="shared" si="0"/>
        <v>-20560474.51</v>
      </c>
    </row>
    <row r="12" spans="2:5" ht="38.25">
      <c r="B12" s="99" t="s">
        <v>263</v>
      </c>
      <c r="C12" s="86" t="s">
        <v>251</v>
      </c>
      <c r="D12" s="87">
        <f t="shared" si="0"/>
        <v>-32652385.03</v>
      </c>
      <c r="E12" s="91">
        <f t="shared" si="0"/>
        <v>-20560474.51</v>
      </c>
    </row>
    <row r="13" spans="2:5" ht="25.5">
      <c r="B13" s="90" t="s">
        <v>252</v>
      </c>
      <c r="C13" s="86" t="s">
        <v>253</v>
      </c>
      <c r="D13" s="87">
        <f>-'Рос.дох.15г.'!D55</f>
        <v>-32652385.03</v>
      </c>
      <c r="E13" s="91">
        <v>-20560474.51</v>
      </c>
    </row>
    <row r="14" spans="2:5" ht="12.75">
      <c r="B14" s="89" t="s">
        <v>254</v>
      </c>
      <c r="C14" s="86" t="s">
        <v>255</v>
      </c>
      <c r="D14" s="87">
        <f aca="true" t="shared" si="1" ref="D14:E16">D15</f>
        <v>34232382.43</v>
      </c>
      <c r="E14" s="91">
        <f t="shared" si="1"/>
        <v>45736570.38</v>
      </c>
    </row>
    <row r="15" spans="2:5" ht="25.5">
      <c r="B15" s="90" t="s">
        <v>256</v>
      </c>
      <c r="C15" s="86" t="s">
        <v>257</v>
      </c>
      <c r="D15" s="87">
        <f t="shared" si="1"/>
        <v>34232382.43</v>
      </c>
      <c r="E15" s="91">
        <f t="shared" si="1"/>
        <v>45736570.38</v>
      </c>
    </row>
    <row r="16" spans="2:5" ht="25.5">
      <c r="B16" s="90" t="s">
        <v>258</v>
      </c>
      <c r="C16" s="86" t="s">
        <v>259</v>
      </c>
      <c r="D16" s="87">
        <f t="shared" si="1"/>
        <v>34232382.43</v>
      </c>
      <c r="E16" s="91">
        <f t="shared" si="1"/>
        <v>45736570.38</v>
      </c>
    </row>
    <row r="17" spans="2:5" ht="25.5">
      <c r="B17" s="90" t="s">
        <v>260</v>
      </c>
      <c r="C17" s="86" t="s">
        <v>261</v>
      </c>
      <c r="D17" s="87">
        <f>'Рос.расх.15г.'!F166</f>
        <v>34232382.43</v>
      </c>
      <c r="E17" s="91">
        <v>45736570.38</v>
      </c>
    </row>
    <row r="18" spans="2:5" ht="31.5">
      <c r="B18" s="92" t="s">
        <v>262</v>
      </c>
      <c r="C18" s="86"/>
      <c r="D18" s="88">
        <f>D8</f>
        <v>1579997.3999999985</v>
      </c>
      <c r="E18" s="88">
        <f>E8</f>
        <v>25176095.87</v>
      </c>
    </row>
    <row r="19" spans="2:5" ht="13.5" thickBot="1">
      <c r="B19" s="93"/>
      <c r="C19" s="94"/>
      <c r="D19" s="94"/>
      <c r="E19" s="95"/>
    </row>
  </sheetData>
  <sheetProtection/>
  <mergeCells count="3">
    <mergeCell ref="B5:E5"/>
    <mergeCell ref="B4:E4"/>
    <mergeCell ref="B6:E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2015-10-23T06:45:43Z</cp:lastPrinted>
  <dcterms:created xsi:type="dcterms:W3CDTF">1996-10-08T23:32:33Z</dcterms:created>
  <dcterms:modified xsi:type="dcterms:W3CDTF">2015-10-23T06:49:45Z</dcterms:modified>
  <cp:category/>
  <cp:version/>
  <cp:contentType/>
  <cp:contentStatus/>
</cp:coreProperties>
</file>