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.дох.13г." sheetId="1" r:id="rId1"/>
    <sheet name=" Инф.по зар.плате" sheetId="2" r:id="rId2"/>
    <sheet name="Рос.расх.13г." sheetId="3" r:id="rId3"/>
  </sheets>
  <definedNames>
    <definedName name="BFT_Print_Titles" localSheetId="2">'Рос.расх.13г.'!$5:$7</definedName>
    <definedName name="_xlnm.Print_Titles" localSheetId="2">'Рос.расх.13г.'!$5:$7</definedName>
  </definedNames>
  <calcPr fullCalcOnLoad="1" refMode="R1C1"/>
</workbook>
</file>

<file path=xl/sharedStrings.xml><?xml version="1.0" encoding="utf-8"?>
<sst xmlns="http://schemas.openxmlformats.org/spreadsheetml/2006/main" count="621" uniqueCount="257">
  <si>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</si>
  <si>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</si>
  <si>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</si>
  <si>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</si>
  <si>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</si>
  <si>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</si>
  <si>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</si>
  <si>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</si>
  <si>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</si>
  <si>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</si>
  <si>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</si>
  <si>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</si>
  <si>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</si>
  <si>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</si>
  <si>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</si>
  <si>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</si>
  <si>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</si>
  <si>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</si>
  <si>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</si>
  <si>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</si>
  <si>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</si>
  <si>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</si>
  <si>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</si>
  <si>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500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</si>
  <si>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</si>
  <si>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</si>
  <si>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</si>
  <si>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</si>
  <si>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</si>
  <si>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</si>
  <si>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</si>
  <si>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</si>
  <si>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</si>
  <si>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</si>
  <si>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</si>
  <si>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</si>
  <si>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</si>
  <si>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</si>
  <si>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</si>
  <si>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</si>
  <si>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</si>
  <si>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</si>
  <si>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</si>
  <si>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</si>
  <si>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</si>
  <si>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</si>
  <si>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</si>
  <si>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</si>
  <si>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</si>
  <si>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0920000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</si>
  <si>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</si>
  <si>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</si>
  <si>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</si>
  <si>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</si>
  <si>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</si>
  <si>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0013600</t>
  </si>
  <si>
    <t>0300</t>
  </si>
  <si>
    <t>НАЦИОНАЛЬНАЯ БЕЗОПАСНОСТЬ И ПРАВООХРАНИТЕЛЬНАЯ ДЕЯТЕЛЬНОСТЬ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</si>
  <si>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</si>
  <si>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</si>
  <si>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</si>
  <si>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</si>
  <si>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</si>
  <si>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</si>
  <si>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</si>
  <si>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3400300</t>
  </si>
  <si>
    <t>0500</t>
  </si>
  <si>
    <t>ЖИЛИЩНО-КОММУНАЛЬНОЕ ХОЗЯЙСТВО</t>
  </si>
  <si>
    <t>0502</t>
  </si>
  <si>
    <t>Коммунальное хозяйство</t>
  </si>
  <si>
    <t>3510000</t>
  </si>
  <si>
    <t>Поддержка коммунального хозяйства</t>
  </si>
  <si>
    <t>3510200</t>
  </si>
  <si>
    <t>006</t>
  </si>
  <si>
    <t>Безвозмездные перечисления государственным и муниципальным организациям</t>
  </si>
  <si>
    <t>242</t>
  </si>
  <si>
    <t>3510500</t>
  </si>
  <si>
    <t>Мероприятия в области коммунального хозяйства</t>
  </si>
  <si>
    <t>0503</t>
  </si>
  <si>
    <t>Благоустройство</t>
  </si>
  <si>
    <t>6000000</t>
  </si>
  <si>
    <t>6000100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</si>
  <si>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</si>
  <si>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</si>
  <si>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</si>
  <si>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</si>
  <si>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</si>
  <si>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</si>
  <si>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</si>
  <si>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</si>
  <si>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</si>
  <si>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</si>
  <si>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</si>
  <si>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</si>
  <si>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001</t>
  </si>
  <si>
    <t>224</t>
  </si>
  <si>
    <t>Арендная плата за пользование имуществом</t>
  </si>
  <si>
    <t>4420000</t>
  </si>
  <si>
    <t>Библиотеки</t>
  </si>
  <si>
    <t>4429900</t>
  </si>
  <si>
    <t>017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</si>
  <si>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</si>
  <si>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</si>
  <si>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</si>
  <si>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</si>
  <si>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</si>
  <si>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</si>
  <si>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</si>
  <si>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</si>
  <si>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</si>
  <si>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</si>
  <si>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</si>
  <si>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</si>
  <si>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</si>
  <si>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</si>
  <si>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</si>
  <si>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</si>
  <si>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</si>
  <si>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</si>
  <si>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</si>
  <si>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</si>
  <si>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</si>
  <si>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</si>
  <si>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</si>
  <si>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</si>
  <si>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</si>
  <si>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</si>
  <si>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</si>
  <si>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</si>
  <si>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</si>
  <si>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</si>
  <si>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районов и компенсации затрат бюджетов поселений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</si>
  <si>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</si>
  <si>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</si>
  <si>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</si>
  <si>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</si>
  <si>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</si>
  <si>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</si>
  <si>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</si>
  <si>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</si>
  <si>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</si>
  <si>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РФ</t>
  </si>
  <si>
    <t xml:space="preserve">  2 02 01001 10 0000 151</t>
  </si>
  <si>
    <t>Дотации бюджетам поселений на выравнивание уровня бюджетной обеспеченности  из областного  фонда финансовой поддержки</t>
  </si>
  <si>
    <t>Дотации бюджетам поселений на поддержку мер по обеспечению сбалансированности бюджетов из районного фонда финансовой поддержки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</si>
  <si>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</si>
  <si>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</si>
  <si>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</si>
  <si>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 xml:space="preserve">Иные межбюджетные трансферты 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</si>
  <si>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</si>
  <si>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</si>
  <si>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</si>
  <si>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</si>
  <si>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</si>
  <si>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</si>
  <si>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</si>
  <si>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</si>
  <si>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</si>
  <si>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</si>
  <si>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</si>
  <si>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</si>
  <si>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</si>
  <si>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</si>
  <si>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4910100</t>
  </si>
  <si>
    <t>005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</si>
  <si>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</si>
  <si>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</si>
  <si>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</si>
  <si>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</si>
  <si>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Приложение 2</t>
  </si>
  <si>
    <t>1 11 09045 10 0000 120</t>
  </si>
  <si>
    <t>Прочие поступления от использования имущества</t>
  </si>
  <si>
    <t>2 02 02999 10 0000 151</t>
  </si>
  <si>
    <t>% исп-я</t>
  </si>
  <si>
    <t xml:space="preserve">Глава администрации Скребловского сп                                               Н.Е.Кулакова </t>
  </si>
  <si>
    <t xml:space="preserve">Главный бухгалтер                                                                               М.Н.Куваева </t>
  </si>
  <si>
    <t>Исполнитель : Куваева Марина Николаевна тел.58-517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</si>
  <si>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</si>
  <si>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</si>
  <si>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</si>
  <si>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</si>
  <si>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0700500</t>
  </si>
  <si>
    <t xml:space="preserve">Невыясненные поступления </t>
  </si>
  <si>
    <t xml:space="preserve">2 02 04999 10 0000 151 </t>
  </si>
  <si>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</si>
  <si>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</si>
  <si>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</si>
  <si>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</si>
  <si>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</si>
  <si>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</si>
  <si>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</si>
  <si>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</si>
  <si>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</si>
  <si>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</si>
  <si>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</si>
  <si>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</si>
  <si>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</si>
  <si>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</si>
  <si>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</si>
  <si>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</si>
  <si>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</si>
  <si>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</si>
  <si>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</si>
  <si>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2 19 05000 10 0000 151</t>
  </si>
  <si>
    <t>Возврат остатков прошлых лет</t>
  </si>
  <si>
    <t>Остаток на 01.01.2013г. - 768736,98 руб.</t>
  </si>
  <si>
    <t>План на 2013г.</t>
  </si>
  <si>
    <t>договорник</t>
  </si>
  <si>
    <t>Прочие выплаты</t>
  </si>
  <si>
    <t>212</t>
  </si>
  <si>
    <t>Дорожное хозяйство</t>
  </si>
  <si>
    <t>0409</t>
  </si>
  <si>
    <t>7950000</t>
  </si>
  <si>
    <t>Землеустроительные работы</t>
  </si>
  <si>
    <t>3380000</t>
  </si>
  <si>
    <t>1 13 02995 10 0000 130</t>
  </si>
  <si>
    <t>Прочие доходы от компенсации затрат бюджетов поселений</t>
  </si>
  <si>
    <t>1 14 02053100 0000 410</t>
  </si>
  <si>
    <t>1 14 00000 00 0000 430</t>
  </si>
  <si>
    <t>Доходы от реализации иного имущества,находящегося  в собственности поселений</t>
  </si>
  <si>
    <t>Субсидии бюджетам субъектов РФ и муниципальных образований (межбюджетные субсидии) Дор.ком.</t>
  </si>
  <si>
    <t xml:space="preserve">Прочие межбюдж..трансферты, бюджетам поселений </t>
  </si>
  <si>
    <t>Прочие межбюджетные трансферты, передаваемые бюджетам поселений ( ЛМР)</t>
  </si>
  <si>
    <t>Дорожное хозяйство ДЦП двор.тер.</t>
  </si>
  <si>
    <t>Дорожное хозяйство ДЦП дороги общ.пол.</t>
  </si>
  <si>
    <t>5224011</t>
  </si>
  <si>
    <t>5224013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</si>
  <si>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</si>
  <si>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</si>
  <si>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</si>
  <si>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МЦП по ремонту объектов КХ</t>
  </si>
  <si>
    <t>ДЦП по ремонту объектов ЖКХ(т\с 2012)ЛМР</t>
  </si>
  <si>
    <t>5210324</t>
  </si>
  <si>
    <t>МЦП Приобретение осн. средств для КХ</t>
  </si>
  <si>
    <t>СЕЛЬСКОГО ПОСЕЛЕНИЯ за 2013 год. за 9 месяцев.</t>
  </si>
  <si>
    <t>Остаток на 01.10.2013г. -3051733,18 руб.</t>
  </si>
  <si>
    <t>05.10.2013г.</t>
  </si>
  <si>
    <t>Прочие субсидии бюджетам поселений</t>
  </si>
  <si>
    <t>Факт за 9 мес.2013г</t>
  </si>
  <si>
    <t>ИСПОЛНЕНИЕ  РОСПИСИ РАСХОДОВ ЗА 9 месяцев 2013 г.</t>
  </si>
  <si>
    <t>5210000</t>
  </si>
  <si>
    <t>52210324</t>
  </si>
  <si>
    <t>5210144</t>
  </si>
  <si>
    <t>Проведение работ по авар.рем.водопровода</t>
  </si>
  <si>
    <t>Возмещение убытков теплоснабж.организ.</t>
  </si>
  <si>
    <t>5210307</t>
  </si>
  <si>
    <t>Благоустр. доп.субв. К днюЛО</t>
  </si>
  <si>
    <t>Субвенции для стимулирующих выплат</t>
  </si>
  <si>
    <t>Субвенции для взносов на стим. Выплаты</t>
  </si>
  <si>
    <t>5210136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</si>
  <si>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</si>
  <si>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Реализация гос. функций, связанных с общегосударственным управлением</t>
  </si>
  <si>
    <t>Осуществление перв. ВУ на территориях, где отсутствуют воен.ком-ты</t>
  </si>
  <si>
    <t>9 месяцев13г.</t>
  </si>
  <si>
    <t>Доплаты к пенсиям  муниципальных служащих</t>
  </si>
  <si>
    <t>Факт по состоянию на 01.10.13г.</t>
  </si>
  <si>
    <t xml:space="preserve">по состоянию на 01.10.2013 г 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</si>
</sst>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179" fontId="16" fillId="0" borderId="20" xfId="0" applyNumberFormat="1" applyFont="1" applyBorder="1" applyAlignment="1">
      <alignment horizontal="center" vertical="top" wrapText="1"/>
    </xf>
    <xf numFmtId="2" fontId="16" fillId="0" borderId="20" xfId="0" applyNumberFormat="1" applyFont="1" applyBorder="1" applyAlignment="1">
      <alignment horizontal="center" vertical="top" wrapText="1"/>
    </xf>
    <xf numFmtId="2" fontId="16" fillId="0" borderId="21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/>
    </xf>
    <xf numFmtId="0" fontId="13" fillId="0" borderId="23" xfId="0" applyFont="1" applyBorder="1" applyAlignment="1">
      <alignment/>
    </xf>
    <xf numFmtId="49" fontId="9" fillId="0" borderId="24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" fontId="3" fillId="0" borderId="25" xfId="0" applyNumberFormat="1" applyFont="1" applyFill="1" applyBorder="1" applyAlignment="1">
      <alignment horizontal="righ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172" fontId="5" fillId="0" borderId="2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right" vertical="top" wrapText="1"/>
    </xf>
    <xf numFmtId="4" fontId="5" fillId="0" borderId="27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31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179" fontId="20" fillId="0" borderId="14" xfId="0" applyNumberFormat="1" applyFont="1" applyBorder="1" applyAlignment="1">
      <alignment/>
    </xf>
    <xf numFmtId="179" fontId="17" fillId="0" borderId="0" xfId="0" applyNumberFormat="1" applyFont="1" applyBorder="1" applyAlignment="1">
      <alignment horizontal="center"/>
    </xf>
    <xf numFmtId="0" fontId="15" fillId="0" borderId="33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179" fontId="0" fillId="0" borderId="33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4" fillId="0" borderId="34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0" fontId="22" fillId="0" borderId="21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28" xfId="0" applyNumberFormat="1" applyFont="1" applyBorder="1" applyAlignment="1">
      <alignment/>
    </xf>
    <xf numFmtId="4" fontId="5" fillId="0" borderId="35" xfId="0" applyNumberFormat="1" applyFont="1" applyFill="1" applyBorder="1" applyAlignment="1">
      <alignment horizontal="right" vertical="top" wrapText="1"/>
    </xf>
    <xf numFmtId="4" fontId="5" fillId="0" borderId="36" xfId="0" applyNumberFormat="1" applyFont="1" applyFill="1" applyBorder="1" applyAlignment="1">
      <alignment horizontal="right" vertical="top" wrapText="1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/>
    </xf>
    <xf numFmtId="4" fontId="5" fillId="0" borderId="22" xfId="0" applyNumberFormat="1" applyFont="1" applyFill="1" applyBorder="1" applyAlignment="1">
      <alignment horizontal="right" vertical="top" wrapText="1"/>
    </xf>
    <xf numFmtId="4" fontId="4" fillId="0" borderId="27" xfId="0" applyNumberFormat="1" applyFont="1" applyFill="1" applyBorder="1" applyAlignment="1">
      <alignment horizontal="right" vertical="top" wrapText="1"/>
    </xf>
    <xf numFmtId="4" fontId="3" fillId="0" borderId="27" xfId="0" applyNumberFormat="1" applyFont="1" applyFill="1" applyBorder="1" applyAlignment="1">
      <alignment horizontal="right" vertical="top" wrapText="1"/>
    </xf>
    <xf numFmtId="4" fontId="3" fillId="0" borderId="28" xfId="0" applyNumberFormat="1" applyFont="1" applyFill="1" applyBorder="1" applyAlignment="1">
      <alignment horizontal="right" wrapText="1"/>
    </xf>
    <xf numFmtId="4" fontId="5" fillId="0" borderId="27" xfId="0" applyNumberFormat="1" applyFont="1" applyFill="1" applyBorder="1" applyAlignment="1">
      <alignment horizontal="right" wrapText="1"/>
    </xf>
    <xf numFmtId="4" fontId="5" fillId="0" borderId="37" xfId="0" applyNumberFormat="1" applyFont="1" applyFill="1" applyBorder="1" applyAlignment="1">
      <alignment horizontal="right" wrapText="1"/>
    </xf>
    <xf numFmtId="49" fontId="3" fillId="0" borderId="38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179" fontId="4" fillId="0" borderId="39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3" xfId="0" applyNumberFormat="1" applyFont="1" applyBorder="1" applyAlignment="1">
      <alignment/>
    </xf>
    <xf numFmtId="0" fontId="10" fillId="0" borderId="12" xfId="0" applyFont="1" applyBorder="1" applyAlignment="1">
      <alignment/>
    </xf>
    <xf numFmtId="179" fontId="18" fillId="0" borderId="15" xfId="0" applyNumberFormat="1" applyFont="1" applyBorder="1" applyAlignment="1">
      <alignment horizontal="center" vertical="top" wrapText="1"/>
    </xf>
    <xf numFmtId="179" fontId="0" fillId="0" borderId="34" xfId="0" applyNumberFormat="1" applyBorder="1" applyAlignment="1">
      <alignment/>
    </xf>
    <xf numFmtId="49" fontId="3" fillId="0" borderId="40" xfId="0" applyNumberFormat="1" applyFont="1" applyFill="1" applyBorder="1" applyAlignment="1">
      <alignment horizontal="lef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 wrapText="1"/>
    </xf>
    <xf numFmtId="179" fontId="4" fillId="0" borderId="1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5" xfId="0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6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64" xfId="0" applyBorder="1" applyAlignment="1">
      <alignment/>
    </xf>
    <xf numFmtId="0" fontId="10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1" fontId="0" fillId="0" borderId="43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1" fontId="10" fillId="0" borderId="65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68" xfId="0" applyNumberFormat="1" applyBorder="1" applyAlignment="1">
      <alignment/>
    </xf>
    <xf numFmtId="1" fontId="0" fillId="0" borderId="69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10" fillId="0" borderId="70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71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1" fontId="10" fillId="0" borderId="63" xfId="0" applyNumberFormat="1" applyFont="1" applyBorder="1" applyAlignment="1">
      <alignment/>
    </xf>
    <xf numFmtId="1" fontId="0" fillId="0" borderId="7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10" fillId="0" borderId="15" xfId="0" applyNumberFormat="1" applyFont="1" applyBorder="1" applyAlignment="1">
      <alignment/>
    </xf>
    <xf numFmtId="1" fontId="0" fillId="0" borderId="15" xfId="0" applyNumberFormat="1" applyBorder="1" applyAlignment="1">
      <alignment horizontal="right"/>
    </xf>
    <xf numFmtId="0" fontId="4" fillId="0" borderId="66" xfId="0" applyFont="1" applyBorder="1" applyAlignment="1">
      <alignment/>
    </xf>
    <xf numFmtId="49" fontId="4" fillId="0" borderId="4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right" vertical="top" wrapText="1"/>
    </xf>
    <xf numFmtId="4" fontId="23" fillId="0" borderId="27" xfId="0" applyNumberFormat="1" applyFont="1" applyFill="1" applyBorder="1" applyAlignment="1">
      <alignment horizontal="right" vertical="top" wrapText="1"/>
    </xf>
    <xf numFmtId="4" fontId="23" fillId="0" borderId="43" xfId="0" applyNumberFormat="1" applyFont="1" applyFill="1" applyBorder="1" applyAlignment="1">
      <alignment horizontal="right" vertical="top" wrapText="1"/>
    </xf>
    <xf numFmtId="179" fontId="4" fillId="0" borderId="63" xfId="0" applyNumberFormat="1" applyFont="1" applyBorder="1" applyAlignment="1">
      <alignment/>
    </xf>
    <xf numFmtId="49" fontId="4" fillId="0" borderId="50" xfId="0" applyNumberFormat="1" applyFont="1" applyFill="1" applyBorder="1" applyAlignment="1">
      <alignment horizontal="left" vertical="top" wrapText="1"/>
    </xf>
    <xf numFmtId="4" fontId="4" fillId="0" borderId="24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179" fontId="0" fillId="0" borderId="74" xfId="0" applyNumberFormat="1" applyBorder="1" applyAlignment="1">
      <alignment/>
    </xf>
    <xf numFmtId="179" fontId="0" fillId="0" borderId="75" xfId="0" applyNumberFormat="1" applyBorder="1" applyAlignment="1">
      <alignment/>
    </xf>
    <xf numFmtId="179" fontId="0" fillId="0" borderId="7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17" fillId="0" borderId="44" xfId="0" applyNumberFormat="1" applyFont="1" applyBorder="1" applyAlignment="1">
      <alignment horizontal="center"/>
    </xf>
    <xf numFmtId="0" fontId="13" fillId="0" borderId="57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5" fillId="0" borderId="21" xfId="0" applyFont="1" applyBorder="1" applyAlignment="1">
      <alignment/>
    </xf>
    <xf numFmtId="2" fontId="16" fillId="0" borderId="16" xfId="0" applyNumberFormat="1" applyFont="1" applyBorder="1" applyAlignment="1">
      <alignment horizontal="center" vertical="top" wrapText="1"/>
    </xf>
    <xf numFmtId="0" fontId="17" fillId="0" borderId="77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9" xfId="0" applyFont="1" applyBorder="1" applyAlignment="1">
      <alignment/>
    </xf>
    <xf numFmtId="0" fontId="17" fillId="0" borderId="80" xfId="0" applyFont="1" applyBorder="1" applyAlignment="1">
      <alignment/>
    </xf>
    <xf numFmtId="0" fontId="17" fillId="0" borderId="78" xfId="0" applyFont="1" applyBorder="1" applyAlignment="1">
      <alignment/>
    </xf>
    <xf numFmtId="2" fontId="16" fillId="0" borderId="0" xfId="0" applyNumberFormat="1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179" fontId="17" fillId="0" borderId="21" xfId="0" applyNumberFormat="1" applyFont="1" applyBorder="1" applyAlignment="1">
      <alignment horizontal="center" vertical="top" wrapText="1"/>
    </xf>
    <xf numFmtId="0" fontId="17" fillId="0" borderId="81" xfId="0" applyFont="1" applyBorder="1" applyAlignment="1">
      <alignment horizontal="center"/>
    </xf>
    <xf numFmtId="179" fontId="18" fillId="0" borderId="47" xfId="0" applyNumberFormat="1" applyFont="1" applyBorder="1" applyAlignment="1">
      <alignment horizontal="center" vertical="top" wrapText="1"/>
    </xf>
    <xf numFmtId="179" fontId="17" fillId="0" borderId="75" xfId="0" applyNumberFormat="1" applyFont="1" applyBorder="1" applyAlignment="1">
      <alignment horizontal="center"/>
    </xf>
    <xf numFmtId="179" fontId="17" fillId="0" borderId="47" xfId="0" applyNumberFormat="1" applyFont="1" applyBorder="1" applyAlignment="1">
      <alignment horizontal="center"/>
    </xf>
    <xf numFmtId="179" fontId="17" fillId="0" borderId="82" xfId="0" applyNumberFormat="1" applyFont="1" applyBorder="1" applyAlignment="1">
      <alignment horizontal="center"/>
    </xf>
    <xf numFmtId="179" fontId="17" fillId="0" borderId="16" xfId="0" applyNumberFormat="1" applyFont="1" applyBorder="1" applyAlignment="1">
      <alignment horizontal="center"/>
    </xf>
    <xf numFmtId="179" fontId="17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179" fontId="16" fillId="0" borderId="15" xfId="0" applyNumberFormat="1" applyFont="1" applyBorder="1" applyAlignment="1">
      <alignment horizontal="center" vertical="top" wrapText="1"/>
    </xf>
    <xf numFmtId="179" fontId="16" fillId="0" borderId="12" xfId="0" applyNumberFormat="1" applyFont="1" applyBorder="1" applyAlignment="1">
      <alignment horizontal="center" vertical="top" wrapText="1"/>
    </xf>
    <xf numFmtId="179" fontId="17" fillId="0" borderId="13" xfId="0" applyNumberFormat="1" applyFont="1" applyBorder="1" applyAlignment="1">
      <alignment horizontal="center" vertical="top" wrapText="1"/>
    </xf>
    <xf numFmtId="2" fontId="17" fillId="0" borderId="33" xfId="0" applyNumberFormat="1" applyFont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7" fillId="0" borderId="12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9" fontId="17" fillId="0" borderId="33" xfId="0" applyNumberFormat="1" applyFont="1" applyBorder="1" applyAlignment="1">
      <alignment horizontal="center" vertical="top" wrapText="1"/>
    </xf>
    <xf numFmtId="179" fontId="16" fillId="0" borderId="13" xfId="0" applyNumberFormat="1" applyFont="1" applyBorder="1" applyAlignment="1">
      <alignment horizontal="center" vertical="top" wrapText="1"/>
    </xf>
    <xf numFmtId="179" fontId="17" fillId="0" borderId="12" xfId="0" applyNumberFormat="1" applyFont="1" applyBorder="1" applyAlignment="1">
      <alignment horizontal="center" vertical="top" wrapText="1"/>
    </xf>
    <xf numFmtId="179" fontId="16" fillId="0" borderId="14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179" fontId="19" fillId="0" borderId="13" xfId="0" applyNumberFormat="1" applyFont="1" applyBorder="1" applyAlignment="1">
      <alignment horizontal="center" vertical="top" wrapText="1"/>
    </xf>
    <xf numFmtId="179" fontId="19" fillId="0" borderId="63" xfId="0" applyNumberFormat="1" applyFont="1" applyBorder="1" applyAlignment="1">
      <alignment horizontal="center" vertical="top" wrapText="1"/>
    </xf>
    <xf numFmtId="179" fontId="19" fillId="0" borderId="15" xfId="0" applyNumberFormat="1" applyFont="1" applyBorder="1" applyAlignment="1">
      <alignment horizontal="center" vertical="top" wrapText="1"/>
    </xf>
    <xf numFmtId="179" fontId="19" fillId="0" borderId="12" xfId="0" applyNumberFormat="1" applyFont="1" applyBorder="1" applyAlignment="1">
      <alignment horizontal="center" vertical="top" wrapText="1"/>
    </xf>
    <xf numFmtId="179" fontId="10" fillId="0" borderId="15" xfId="0" applyNumberFormat="1" applyFont="1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39" xfId="0" applyFont="1" applyBorder="1" applyAlignment="1">
      <alignment wrapText="1"/>
    </xf>
    <xf numFmtId="0" fontId="15" fillId="0" borderId="15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3" fillId="0" borderId="45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3" fillId="0" borderId="8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5" fillId="0" borderId="83" xfId="0" applyNumberFormat="1" applyFont="1" applyFill="1" applyBorder="1" applyAlignment="1">
      <alignment horizontal="left" vertical="top" wrapText="1"/>
    </xf>
    <xf numFmtId="49" fontId="5" fillId="0" borderId="85" xfId="0" applyNumberFormat="1" applyFont="1" applyFill="1" applyBorder="1" applyAlignment="1">
      <alignment horizontal="center" vertical="top" wrapText="1"/>
    </xf>
    <xf numFmtId="4" fontId="5" fillId="0" borderId="85" xfId="0" applyNumberFormat="1" applyFont="1" applyFill="1" applyBorder="1" applyAlignment="1">
      <alignment horizontal="right" vertical="top" wrapText="1"/>
    </xf>
    <xf numFmtId="4" fontId="5" fillId="0" borderId="84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4">
      <selection activeCell="B1" sqref="B1:F50"/>
    </sheetView>
  </sheetViews>
  <sheetFormatPr defaultColWidth="9.140625" defaultRowHeight="12.75"/>
  <cols>
    <col min="1" max="1" width="1.57421875" style="0" customWidth="1"/>
    <col min="2" max="2" width="23.140625" style="0" customWidth="1"/>
    <col min="3" max="3" width="31.00390625" style="0" customWidth="1"/>
    <col min="4" max="4" width="10.57421875" style="0" customWidth="1"/>
    <col min="5" max="5" width="13.8515625" style="0" customWidth="1"/>
    <col min="6" max="6" width="9.57421875" style="0" customWidth="1"/>
    <col min="7" max="7" width="6.28125" style="0" customWidth="1"/>
    <col min="8" max="8" width="9.00390625" style="0" customWidth="1"/>
  </cols>
  <sheetData>
    <row r="1" ht="12.75">
      <c r="D1" t="s">
        <v>158</v>
      </c>
    </row>
    <row r="2" spans="1:5" ht="15.75">
      <c r="A2" s="19"/>
      <c r="B2" s="17" t="s">
        <v>157</v>
      </c>
      <c r="C2" s="20"/>
      <c r="D2" s="19"/>
      <c r="E2" s="19"/>
    </row>
    <row r="3" spans="1:5" ht="16.5" thickBot="1">
      <c r="A3" s="19"/>
      <c r="B3" s="17" t="s">
        <v>234</v>
      </c>
      <c r="C3" s="19"/>
      <c r="D3" s="19"/>
      <c r="E3" s="19"/>
    </row>
    <row r="4" spans="1:6" ht="40.5" customHeight="1" thickBot="1">
      <c r="A4" s="19"/>
      <c r="B4" s="259" t="s">
        <v>109</v>
      </c>
      <c r="C4" s="261" t="s">
        <v>110</v>
      </c>
      <c r="D4" s="71" t="s">
        <v>177</v>
      </c>
      <c r="E4" s="30" t="s">
        <v>238</v>
      </c>
      <c r="F4" s="59" t="s">
        <v>173</v>
      </c>
    </row>
    <row r="5" spans="1:6" ht="18.75" customHeight="1" hidden="1" thickBot="1">
      <c r="A5" s="19"/>
      <c r="B5" s="260"/>
      <c r="C5" s="262"/>
      <c r="D5" s="21"/>
      <c r="E5" s="31"/>
      <c r="F5" s="58"/>
    </row>
    <row r="6" spans="1:6" ht="16.5" thickBot="1">
      <c r="A6" s="19"/>
      <c r="B6" s="247">
        <v>1</v>
      </c>
      <c r="C6" s="18">
        <v>2</v>
      </c>
      <c r="D6" s="18"/>
      <c r="E6" s="207"/>
      <c r="F6" s="61"/>
    </row>
    <row r="7" spans="1:6" ht="16.5" customHeight="1" thickBot="1">
      <c r="A7" s="19"/>
      <c r="B7" s="248"/>
      <c r="C7" s="196" t="s">
        <v>111</v>
      </c>
      <c r="D7" s="226"/>
      <c r="E7" s="207"/>
      <c r="F7" s="58"/>
    </row>
    <row r="8" spans="1:6" ht="18" customHeight="1" thickBot="1">
      <c r="A8" s="19"/>
      <c r="B8" s="249" t="s">
        <v>112</v>
      </c>
      <c r="C8" s="196" t="s">
        <v>113</v>
      </c>
      <c r="D8" s="227">
        <f>D11+D10+D15+D18+D22+D25+D28</f>
        <v>9097500</v>
      </c>
      <c r="E8" s="28">
        <f>E11+E10+E15+E18+E22+E25+E28</f>
        <v>7707925.079999999</v>
      </c>
      <c r="F8" s="70">
        <f>E8/D8*100</f>
        <v>84.72574971145919</v>
      </c>
    </row>
    <row r="9" spans="1:6" ht="15.75" customHeight="1" thickBot="1">
      <c r="A9" s="19"/>
      <c r="B9" s="249" t="s">
        <v>114</v>
      </c>
      <c r="C9" s="196" t="s">
        <v>115</v>
      </c>
      <c r="D9" s="228">
        <f>D10</f>
        <v>1740000</v>
      </c>
      <c r="E9" s="208">
        <f>E10</f>
        <v>987328.6</v>
      </c>
      <c r="F9" s="62"/>
    </row>
    <row r="10" spans="1:6" ht="18" customHeight="1" thickBot="1">
      <c r="A10" s="19"/>
      <c r="B10" s="250" t="s">
        <v>116</v>
      </c>
      <c r="C10" s="197" t="s">
        <v>117</v>
      </c>
      <c r="D10" s="229">
        <v>1740000</v>
      </c>
      <c r="E10" s="209">
        <v>987328.6</v>
      </c>
      <c r="F10" s="67">
        <f>E10/D10*100</f>
        <v>56.74302298850574</v>
      </c>
    </row>
    <row r="11" spans="1:6" ht="18" customHeight="1" thickBot="1">
      <c r="A11" s="19"/>
      <c r="B11" s="206" t="s">
        <v>118</v>
      </c>
      <c r="C11" s="255" t="s">
        <v>119</v>
      </c>
      <c r="D11" s="227">
        <f>D12+D13+D14</f>
        <v>5822500</v>
      </c>
      <c r="E11" s="27">
        <f>E12+E13+E14</f>
        <v>5140586.91</v>
      </c>
      <c r="F11" s="67"/>
    </row>
    <row r="12" spans="1:6" ht="18" customHeight="1">
      <c r="A12" s="19"/>
      <c r="B12" s="250" t="s">
        <v>120</v>
      </c>
      <c r="C12" s="197" t="s">
        <v>103</v>
      </c>
      <c r="D12" s="229">
        <v>4500000</v>
      </c>
      <c r="E12" s="209">
        <v>4188818.77</v>
      </c>
      <c r="F12" s="67">
        <f>E12/D12*100</f>
        <v>93.08486155555555</v>
      </c>
    </row>
    <row r="13" spans="1:6" ht="42" customHeight="1">
      <c r="A13" s="19"/>
      <c r="B13" s="251" t="s">
        <v>121</v>
      </c>
      <c r="C13" s="65" t="s">
        <v>122</v>
      </c>
      <c r="D13" s="230">
        <v>300000</v>
      </c>
      <c r="E13" s="210">
        <v>241126.95</v>
      </c>
      <c r="F13" s="67">
        <f>E13/D13*100</f>
        <v>80.37565</v>
      </c>
    </row>
    <row r="14" spans="1:6" ht="16.5" customHeight="1" thickBot="1">
      <c r="A14" s="19"/>
      <c r="B14" s="250" t="s">
        <v>151</v>
      </c>
      <c r="C14" s="13" t="s">
        <v>104</v>
      </c>
      <c r="D14" s="231">
        <v>1022500</v>
      </c>
      <c r="E14" s="211">
        <v>710641.19</v>
      </c>
      <c r="F14" s="67">
        <f>E14/D14*100</f>
        <v>69.50036088019559</v>
      </c>
    </row>
    <row r="15" spans="1:6" ht="17.25" customHeight="1" thickBot="1">
      <c r="A15" s="19"/>
      <c r="B15" s="206" t="s">
        <v>123</v>
      </c>
      <c r="C15" s="16" t="s">
        <v>124</v>
      </c>
      <c r="D15" s="232">
        <f>D17</f>
        <v>45000</v>
      </c>
      <c r="E15" s="27">
        <f>E17</f>
        <v>24420</v>
      </c>
      <c r="F15" s="67">
        <f>E15/D15*100</f>
        <v>54.266666666666666</v>
      </c>
    </row>
    <row r="16" spans="1:6" ht="12.75" hidden="1">
      <c r="A16" s="19"/>
      <c r="B16" s="263" t="s">
        <v>152</v>
      </c>
      <c r="C16" s="265" t="s">
        <v>154</v>
      </c>
      <c r="D16" s="231"/>
      <c r="E16" s="212"/>
      <c r="F16" s="68"/>
    </row>
    <row r="17" spans="1:6" ht="57" customHeight="1" thickBot="1">
      <c r="A17" s="19"/>
      <c r="B17" s="264"/>
      <c r="C17" s="266"/>
      <c r="D17" s="233">
        <v>45000</v>
      </c>
      <c r="E17" s="210">
        <v>24420</v>
      </c>
      <c r="F17" s="67">
        <f>E17/D17*100</f>
        <v>54.266666666666666</v>
      </c>
    </row>
    <row r="18" spans="1:6" ht="45" customHeight="1" thickBot="1">
      <c r="A18" s="19"/>
      <c r="B18" s="205" t="s">
        <v>153</v>
      </c>
      <c r="C18" s="14" t="s">
        <v>125</v>
      </c>
      <c r="D18" s="234">
        <f>D19+D20+D21</f>
        <v>850000</v>
      </c>
      <c r="E18" s="28">
        <f>E19+E20+E21</f>
        <v>631673.5199999999</v>
      </c>
      <c r="F18" s="67"/>
    </row>
    <row r="19" spans="1:6" ht="57" customHeight="1">
      <c r="A19" s="19"/>
      <c r="B19" s="204" t="s">
        <v>126</v>
      </c>
      <c r="C19" s="65" t="s">
        <v>127</v>
      </c>
      <c r="D19" s="235">
        <v>650000</v>
      </c>
      <c r="E19" s="213">
        <v>351765.72</v>
      </c>
      <c r="F19" s="67">
        <f>E19/D19*100</f>
        <v>54.117803076923074</v>
      </c>
    </row>
    <row r="20" spans="1:6" ht="60.75" customHeight="1">
      <c r="A20" s="19"/>
      <c r="B20" s="204" t="s">
        <v>155</v>
      </c>
      <c r="C20" s="65" t="s">
        <v>156</v>
      </c>
      <c r="D20" s="235">
        <v>100000</v>
      </c>
      <c r="E20" s="214">
        <v>90091.22</v>
      </c>
      <c r="F20" s="67">
        <f>E20/D20*100</f>
        <v>90.09122</v>
      </c>
    </row>
    <row r="21" spans="1:6" ht="35.25" customHeight="1">
      <c r="A21" s="19"/>
      <c r="B21" s="251" t="s">
        <v>170</v>
      </c>
      <c r="C21" s="65" t="s">
        <v>171</v>
      </c>
      <c r="D21" s="235">
        <v>100000</v>
      </c>
      <c r="E21" s="214">
        <v>189816.58</v>
      </c>
      <c r="F21" s="67">
        <f>E21/D21*100</f>
        <v>189.81658</v>
      </c>
    </row>
    <row r="22" spans="1:6" ht="30" customHeight="1">
      <c r="A22" s="19"/>
      <c r="B22" s="252" t="s">
        <v>128</v>
      </c>
      <c r="C22" s="15" t="s">
        <v>129</v>
      </c>
      <c r="D22" s="236">
        <f>D23</f>
        <v>100000</v>
      </c>
      <c r="E22" s="215">
        <f>E23+E24</f>
        <v>33000</v>
      </c>
      <c r="F22" s="67">
        <f>E22/D22*100</f>
        <v>33</v>
      </c>
    </row>
    <row r="23" spans="1:6" ht="65.25" customHeight="1">
      <c r="A23" s="19"/>
      <c r="B23" s="204" t="s">
        <v>130</v>
      </c>
      <c r="C23" s="65" t="s">
        <v>131</v>
      </c>
      <c r="D23" s="235">
        <v>100000</v>
      </c>
      <c r="E23" s="210">
        <v>15000</v>
      </c>
      <c r="F23" s="67">
        <f>E23/D23*100</f>
        <v>15</v>
      </c>
    </row>
    <row r="24" spans="1:6" ht="35.25" customHeight="1" thickBot="1">
      <c r="A24" s="19"/>
      <c r="B24" s="204" t="s">
        <v>215</v>
      </c>
      <c r="C24" s="65" t="s">
        <v>216</v>
      </c>
      <c r="D24" s="235">
        <v>0</v>
      </c>
      <c r="E24" s="209">
        <v>18000</v>
      </c>
      <c r="F24" s="67"/>
    </row>
    <row r="25" spans="1:6" ht="43.5" thickBot="1">
      <c r="A25" s="19"/>
      <c r="B25" s="249" t="s">
        <v>132</v>
      </c>
      <c r="C25" s="12" t="s">
        <v>133</v>
      </c>
      <c r="D25" s="228">
        <f>SUM(D26:D27)</f>
        <v>440000</v>
      </c>
      <c r="E25" s="227">
        <f>SUM(E26:E27)</f>
        <v>320841.05000000005</v>
      </c>
      <c r="F25" s="199">
        <f>E25/D25*100</f>
        <v>72.91842045454547</v>
      </c>
    </row>
    <row r="26" spans="1:6" ht="39" thickBot="1">
      <c r="A26" s="19"/>
      <c r="B26" s="248" t="s">
        <v>217</v>
      </c>
      <c r="C26" s="198" t="s">
        <v>219</v>
      </c>
      <c r="D26" s="237">
        <v>240000</v>
      </c>
      <c r="E26" s="211">
        <v>229703.39</v>
      </c>
      <c r="F26" s="67">
        <f>E26/D26*100</f>
        <v>95.70974583333334</v>
      </c>
    </row>
    <row r="27" spans="1:6" ht="47.25" customHeight="1" thickBot="1">
      <c r="A27" s="19"/>
      <c r="B27" s="248" t="s">
        <v>218</v>
      </c>
      <c r="C27" s="198" t="s">
        <v>134</v>
      </c>
      <c r="D27" s="237">
        <v>200000</v>
      </c>
      <c r="E27" s="209">
        <v>91137.66</v>
      </c>
      <c r="F27" s="67">
        <f>E27/D27*100</f>
        <v>45.56883</v>
      </c>
    </row>
    <row r="28" spans="1:6" ht="24" customHeight="1" thickBot="1">
      <c r="A28" s="19"/>
      <c r="B28" s="249" t="s">
        <v>135</v>
      </c>
      <c r="C28" s="12" t="s">
        <v>105</v>
      </c>
      <c r="D28" s="228">
        <f>D29</f>
        <v>100000</v>
      </c>
      <c r="E28" s="27">
        <f>E29+E30</f>
        <v>570075</v>
      </c>
      <c r="F28" s="67"/>
    </row>
    <row r="29" spans="1:6" ht="30.75" customHeight="1" thickBot="1">
      <c r="A29" s="19"/>
      <c r="B29" s="248" t="s">
        <v>136</v>
      </c>
      <c r="C29" s="198" t="s">
        <v>137</v>
      </c>
      <c r="D29" s="237">
        <v>100000</v>
      </c>
      <c r="E29" s="210">
        <v>555075</v>
      </c>
      <c r="F29" s="67">
        <f>E29/D29*100</f>
        <v>555.0749999999999</v>
      </c>
    </row>
    <row r="30" spans="1:6" ht="30.75" customHeight="1" thickBot="1">
      <c r="A30" s="19"/>
      <c r="B30" s="248"/>
      <c r="C30" s="198" t="s">
        <v>182</v>
      </c>
      <c r="D30" s="229"/>
      <c r="E30" s="211">
        <v>15000</v>
      </c>
      <c r="F30" s="104"/>
    </row>
    <row r="31" spans="1:6" ht="22.5" customHeight="1" thickBot="1">
      <c r="A31" s="19"/>
      <c r="B31" s="206" t="s">
        <v>138</v>
      </c>
      <c r="C31" s="16" t="s">
        <v>139</v>
      </c>
      <c r="D31" s="238">
        <f>D32</f>
        <v>18474874</v>
      </c>
      <c r="E31" s="216">
        <f>E32</f>
        <v>16643440</v>
      </c>
      <c r="F31" s="70"/>
    </row>
    <row r="32" spans="1:6" ht="31.5" customHeight="1">
      <c r="A32" s="19"/>
      <c r="B32" s="253" t="s">
        <v>140</v>
      </c>
      <c r="C32" s="256" t="s">
        <v>141</v>
      </c>
      <c r="D32" s="239">
        <f>SUM(D33+D34+D35+D36)</f>
        <v>18474874</v>
      </c>
      <c r="E32" s="217">
        <f>E33+E34+E35+E36</f>
        <v>16643440</v>
      </c>
      <c r="F32" s="68">
        <f>E32/D32*100</f>
        <v>90.08689315012379</v>
      </c>
    </row>
    <row r="33" spans="1:6" ht="53.25" customHeight="1">
      <c r="A33" s="19"/>
      <c r="B33" s="204" t="s">
        <v>142</v>
      </c>
      <c r="C33" s="65" t="s">
        <v>143</v>
      </c>
      <c r="D33" s="240">
        <v>3136100</v>
      </c>
      <c r="E33" s="210">
        <v>2822490</v>
      </c>
      <c r="F33" s="67">
        <f>E33/D33*100</f>
        <v>90</v>
      </c>
    </row>
    <row r="34" spans="1:6" ht="51" customHeight="1">
      <c r="A34" s="19"/>
      <c r="B34" s="204" t="s">
        <v>142</v>
      </c>
      <c r="C34" s="65" t="s">
        <v>144</v>
      </c>
      <c r="D34" s="240">
        <v>1030800</v>
      </c>
      <c r="E34" s="210">
        <v>773100</v>
      </c>
      <c r="F34" s="67">
        <f>E34/D34*100</f>
        <v>75</v>
      </c>
    </row>
    <row r="35" spans="1:6" ht="53.25" customHeight="1" thickBot="1">
      <c r="A35" s="19"/>
      <c r="B35" s="254" t="s">
        <v>145</v>
      </c>
      <c r="C35" s="257" t="s">
        <v>146</v>
      </c>
      <c r="D35" s="241">
        <v>199994</v>
      </c>
      <c r="E35" s="218">
        <v>199994</v>
      </c>
      <c r="F35" s="67">
        <f>E35/D35*100</f>
        <v>100</v>
      </c>
    </row>
    <row r="36" spans="1:6" ht="34.5" customHeight="1" thickBot="1">
      <c r="A36" s="19"/>
      <c r="B36" s="206" t="s">
        <v>147</v>
      </c>
      <c r="C36" s="16" t="s">
        <v>148</v>
      </c>
      <c r="D36" s="103">
        <f>SUM(D38:D44)</f>
        <v>14107980</v>
      </c>
      <c r="E36" s="219">
        <f>SUM(E38:E44)</f>
        <v>12847856</v>
      </c>
      <c r="F36" s="67"/>
    </row>
    <row r="37" spans="1:6" ht="28.5" customHeight="1" hidden="1">
      <c r="A37" s="19"/>
      <c r="B37" s="250"/>
      <c r="C37" s="66"/>
      <c r="D37" s="242"/>
      <c r="E37" s="64"/>
      <c r="F37" s="67"/>
    </row>
    <row r="38" spans="1:6" ht="37.5" customHeight="1">
      <c r="A38" s="19"/>
      <c r="B38" s="253" t="s">
        <v>172</v>
      </c>
      <c r="C38" s="65" t="s">
        <v>220</v>
      </c>
      <c r="D38" s="243">
        <v>3932190</v>
      </c>
      <c r="E38" s="203">
        <v>3932190</v>
      </c>
      <c r="F38" s="199"/>
    </row>
    <row r="39" spans="1:6" ht="40.5" customHeight="1" thickBot="1">
      <c r="A39" s="19"/>
      <c r="B39" s="204" t="s">
        <v>149</v>
      </c>
      <c r="C39" s="65" t="s">
        <v>222</v>
      </c>
      <c r="D39" s="242">
        <v>3020336</v>
      </c>
      <c r="E39" s="220">
        <v>3020336</v>
      </c>
      <c r="F39" s="200"/>
    </row>
    <row r="40" spans="1:6" ht="29.25" customHeight="1" thickBot="1">
      <c r="A40" s="19"/>
      <c r="B40" s="250" t="s">
        <v>149</v>
      </c>
      <c r="C40" s="198" t="s">
        <v>221</v>
      </c>
      <c r="D40" s="244">
        <v>5694790</v>
      </c>
      <c r="E40" s="221">
        <v>5694790</v>
      </c>
      <c r="F40" s="202"/>
    </row>
    <row r="41" spans="1:6" ht="28.5" customHeight="1" thickBot="1">
      <c r="A41" s="19"/>
      <c r="B41" s="204" t="s">
        <v>149</v>
      </c>
      <c r="C41" s="198" t="s">
        <v>221</v>
      </c>
      <c r="D41" s="245">
        <v>41000</v>
      </c>
      <c r="E41" s="222">
        <v>160000</v>
      </c>
      <c r="F41" s="201"/>
    </row>
    <row r="42" spans="1:6" ht="26.25" customHeight="1" thickBot="1">
      <c r="A42" s="19"/>
      <c r="B42" s="204" t="s">
        <v>172</v>
      </c>
      <c r="C42" s="258" t="s">
        <v>237</v>
      </c>
      <c r="D42" s="244">
        <v>309500</v>
      </c>
      <c r="E42" s="221">
        <v>232125</v>
      </c>
      <c r="F42" s="199"/>
    </row>
    <row r="43" spans="1:6" ht="31.5" customHeight="1" thickBot="1">
      <c r="A43" s="19"/>
      <c r="B43" s="248" t="s">
        <v>183</v>
      </c>
      <c r="C43" s="198" t="s">
        <v>221</v>
      </c>
      <c r="D43" s="245">
        <v>1110164</v>
      </c>
      <c r="E43" s="223"/>
      <c r="F43" s="67"/>
    </row>
    <row r="44" spans="1:6" ht="18" customHeight="1" thickBot="1">
      <c r="A44" s="19"/>
      <c r="B44" s="117" t="s">
        <v>203</v>
      </c>
      <c r="C44" s="198" t="s">
        <v>204</v>
      </c>
      <c r="D44" s="245"/>
      <c r="E44" s="224">
        <v>-191585</v>
      </c>
      <c r="F44" s="67"/>
    </row>
    <row r="45" spans="1:6" ht="15.75" customHeight="1" thickBot="1">
      <c r="A45" s="19"/>
      <c r="B45" s="117"/>
      <c r="C45" s="13"/>
      <c r="D45" s="236">
        <f>D8+D31</f>
        <v>27572374</v>
      </c>
      <c r="E45" s="29">
        <f>E8+E31</f>
        <v>24351365.08</v>
      </c>
      <c r="F45" s="63">
        <f>E45/D45*100</f>
        <v>88.31798480609613</v>
      </c>
    </row>
    <row r="46" spans="2:6" ht="15" thickBot="1">
      <c r="B46" s="249" t="s">
        <v>150</v>
      </c>
      <c r="C46" s="61"/>
      <c r="D46" s="246">
        <f>D45</f>
        <v>27572374</v>
      </c>
      <c r="E46" s="225">
        <f>E45</f>
        <v>24351365.08</v>
      </c>
      <c r="F46" s="70">
        <f>E46/D46*100</f>
        <v>88.31798480609613</v>
      </c>
    </row>
    <row r="47" ht="9.75" customHeight="1">
      <c r="B47" s="11"/>
    </row>
    <row r="48" spans="2:3" ht="15.75">
      <c r="B48" s="11"/>
      <c r="C48" t="s">
        <v>205</v>
      </c>
    </row>
    <row r="49" ht="12.75">
      <c r="C49" t="s">
        <v>235</v>
      </c>
    </row>
    <row r="50" ht="15.75">
      <c r="B50" s="11" t="s">
        <v>236</v>
      </c>
    </row>
    <row r="51" ht="15.75">
      <c r="B51" s="11"/>
    </row>
    <row r="52" ht="15.75">
      <c r="B52" s="11"/>
    </row>
    <row r="53" ht="15.75">
      <c r="B53" s="11"/>
    </row>
    <row r="54" ht="15.75">
      <c r="B54" s="11"/>
    </row>
  </sheetData>
  <sheetProtection/>
  <mergeCells count="4">
    <mergeCell ref="B4:B5"/>
    <mergeCell ref="C4:C5"/>
    <mergeCell ref="B16:B17"/>
    <mergeCell ref="C16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9.421875" style="0" customWidth="1"/>
  </cols>
  <sheetData>
    <row r="2" spans="2:6" ht="12.75">
      <c r="B2" s="149" t="s">
        <v>193</v>
      </c>
      <c r="C2" s="149"/>
      <c r="D2" s="149"/>
      <c r="E2" s="149"/>
      <c r="F2" s="149"/>
    </row>
    <row r="3" spans="2:6" ht="12.75">
      <c r="B3" s="149" t="s">
        <v>184</v>
      </c>
      <c r="C3" s="149"/>
      <c r="D3" s="149"/>
      <c r="E3" s="149"/>
      <c r="F3" s="149"/>
    </row>
    <row r="4" spans="2:6" ht="12.75">
      <c r="B4" s="149" t="s">
        <v>194</v>
      </c>
      <c r="C4" s="149"/>
      <c r="D4" s="149"/>
      <c r="E4" s="149"/>
      <c r="F4" s="149"/>
    </row>
    <row r="5" ht="12.75">
      <c r="B5" s="149" t="s">
        <v>256</v>
      </c>
    </row>
    <row r="6" ht="13.5" thickBot="1"/>
    <row r="7" spans="2:8" ht="13.5" thickBot="1">
      <c r="B7" s="111" t="s">
        <v>185</v>
      </c>
      <c r="C7" s="128" t="s">
        <v>197</v>
      </c>
      <c r="D7" s="117" t="s">
        <v>206</v>
      </c>
      <c r="E7" s="118"/>
      <c r="F7" s="279" t="s">
        <v>255</v>
      </c>
      <c r="G7" s="112"/>
      <c r="H7" s="112"/>
    </row>
    <row r="8" spans="2:8" ht="12.75">
      <c r="B8" s="113"/>
      <c r="C8" s="129" t="s">
        <v>198</v>
      </c>
      <c r="D8" s="57" t="s">
        <v>201</v>
      </c>
      <c r="E8" s="112" t="s">
        <v>195</v>
      </c>
      <c r="F8" s="112" t="s">
        <v>201</v>
      </c>
      <c r="G8" s="111" t="s">
        <v>195</v>
      </c>
      <c r="H8" s="57" t="s">
        <v>200</v>
      </c>
    </row>
    <row r="9" spans="2:8" ht="13.5" thickBot="1">
      <c r="B9" s="113"/>
      <c r="C9" s="58"/>
      <c r="D9" s="58"/>
      <c r="E9" s="114" t="s">
        <v>196</v>
      </c>
      <c r="F9" s="114"/>
      <c r="G9" s="115" t="s">
        <v>196</v>
      </c>
      <c r="H9" s="116" t="s">
        <v>202</v>
      </c>
    </row>
    <row r="10" spans="2:8" ht="12.75">
      <c r="B10" s="130" t="s">
        <v>186</v>
      </c>
      <c r="C10" s="148">
        <v>7</v>
      </c>
      <c r="D10" s="126">
        <f>D13+D14</f>
        <v>2498500</v>
      </c>
      <c r="E10" s="127">
        <f>E13+E14</f>
        <v>742370</v>
      </c>
      <c r="F10" s="171">
        <f>F13+F14</f>
        <v>1845331.93</v>
      </c>
      <c r="G10" s="172">
        <f>G13+G14</f>
        <v>557290.25</v>
      </c>
      <c r="H10" s="173">
        <f>H13+H14</f>
        <v>2402622.18</v>
      </c>
    </row>
    <row r="11" spans="2:8" ht="13.5" thickBot="1">
      <c r="B11" s="153" t="s">
        <v>199</v>
      </c>
      <c r="C11" s="116"/>
      <c r="D11" s="151"/>
      <c r="E11" s="152"/>
      <c r="F11" s="174"/>
      <c r="G11" s="175"/>
      <c r="H11" s="176"/>
    </row>
    <row r="12" spans="2:8" ht="12.75">
      <c r="B12" s="154" t="s">
        <v>187</v>
      </c>
      <c r="C12" s="62"/>
      <c r="D12" s="122"/>
      <c r="E12" s="123"/>
      <c r="F12" s="135"/>
      <c r="G12" s="154"/>
      <c r="H12" s="62">
        <v>0</v>
      </c>
    </row>
    <row r="13" spans="2:8" ht="12.75">
      <c r="B13" s="132" t="s">
        <v>188</v>
      </c>
      <c r="C13" s="137">
        <v>6</v>
      </c>
      <c r="D13" s="122">
        <v>1929000</v>
      </c>
      <c r="E13" s="123">
        <v>571870</v>
      </c>
      <c r="F13" s="163">
        <v>1418578.9</v>
      </c>
      <c r="G13" s="160">
        <v>428410.83</v>
      </c>
      <c r="H13" s="177">
        <f>F13+G13</f>
        <v>1846989.73</v>
      </c>
    </row>
    <row r="14" spans="2:8" ht="12.75">
      <c r="B14" s="133" t="s">
        <v>189</v>
      </c>
      <c r="C14" s="138">
        <v>1</v>
      </c>
      <c r="D14" s="119">
        <v>569500</v>
      </c>
      <c r="E14" s="110">
        <v>170500</v>
      </c>
      <c r="F14" s="164">
        <v>426753.03</v>
      </c>
      <c r="G14" s="160">
        <v>128879.42</v>
      </c>
      <c r="H14" s="177">
        <f>F14+G14</f>
        <v>555632.4500000001</v>
      </c>
    </row>
    <row r="15" spans="2:8" ht="13.5" thickBot="1">
      <c r="B15" s="131"/>
      <c r="C15" s="139"/>
      <c r="D15" s="120"/>
      <c r="E15" s="121"/>
      <c r="F15" s="165"/>
      <c r="G15" s="161"/>
      <c r="H15" s="178">
        <v>0</v>
      </c>
    </row>
    <row r="16" spans="2:8" ht="13.5" thickBot="1">
      <c r="B16" s="113"/>
      <c r="C16" s="150"/>
      <c r="D16" s="124"/>
      <c r="E16" s="125"/>
      <c r="F16" s="166"/>
      <c r="G16" s="162"/>
      <c r="H16" s="179"/>
    </row>
    <row r="17" spans="2:8" ht="13.5" thickBot="1">
      <c r="B17" s="145" t="s">
        <v>190</v>
      </c>
      <c r="C17" s="144">
        <f aca="true" t="shared" si="0" ref="C17:H17">C19+C20</f>
        <v>2.5</v>
      </c>
      <c r="D17" s="144">
        <f t="shared" si="0"/>
        <v>209000</v>
      </c>
      <c r="E17" s="157">
        <f t="shared" si="0"/>
        <v>63130</v>
      </c>
      <c r="F17" s="157">
        <f t="shared" si="0"/>
        <v>140168.77000000002</v>
      </c>
      <c r="G17" s="157">
        <f t="shared" si="0"/>
        <v>42330.97</v>
      </c>
      <c r="H17" s="183">
        <f t="shared" si="0"/>
        <v>182499.74</v>
      </c>
    </row>
    <row r="18" spans="2:8" ht="12.75">
      <c r="B18" s="132" t="s">
        <v>187</v>
      </c>
      <c r="C18" s="137"/>
      <c r="D18" s="122"/>
      <c r="E18" s="123"/>
      <c r="F18" s="163"/>
      <c r="G18" s="160"/>
      <c r="H18" s="177"/>
    </row>
    <row r="19" spans="2:8" ht="12.75">
      <c r="B19" s="133" t="s">
        <v>191</v>
      </c>
      <c r="C19" s="138">
        <v>1.5</v>
      </c>
      <c r="D19" s="119">
        <v>115000</v>
      </c>
      <c r="E19" s="156">
        <f>D19*0.302</f>
        <v>34730</v>
      </c>
      <c r="F19" s="164">
        <v>80168.77</v>
      </c>
      <c r="G19" s="159">
        <v>24210.97</v>
      </c>
      <c r="H19" s="180">
        <f>F19+G19</f>
        <v>104379.74</v>
      </c>
    </row>
    <row r="20" spans="2:8" ht="12.75">
      <c r="B20" s="133" t="s">
        <v>207</v>
      </c>
      <c r="C20" s="138">
        <v>1</v>
      </c>
      <c r="D20" s="119">
        <v>94000</v>
      </c>
      <c r="E20" s="110">
        <v>28400</v>
      </c>
      <c r="F20" s="164">
        <v>60000</v>
      </c>
      <c r="G20" s="159">
        <v>18120</v>
      </c>
      <c r="H20" s="180">
        <f>F20+G20</f>
        <v>78120</v>
      </c>
    </row>
    <row r="21" spans="2:8" ht="12.75">
      <c r="B21" s="133"/>
      <c r="C21" s="138"/>
      <c r="D21" s="119"/>
      <c r="E21" s="110"/>
      <c r="F21" s="164"/>
      <c r="G21" s="159"/>
      <c r="H21" s="180"/>
    </row>
    <row r="22" spans="2:8" ht="13.5" thickBot="1">
      <c r="B22" s="140"/>
      <c r="C22" s="141"/>
      <c r="D22" s="142"/>
      <c r="E22" s="143"/>
      <c r="F22" s="167"/>
      <c r="G22" s="168"/>
      <c r="H22" s="181"/>
    </row>
    <row r="23" spans="2:8" ht="13.5" thickBot="1">
      <c r="B23" s="145" t="s">
        <v>192</v>
      </c>
      <c r="C23" s="146">
        <f>C17+C10</f>
        <v>9.5</v>
      </c>
      <c r="D23" s="147">
        <f>D10+D17</f>
        <v>2707500</v>
      </c>
      <c r="E23" s="158">
        <f>E10+E17</f>
        <v>805500</v>
      </c>
      <c r="F23" s="169">
        <f>F10+F17</f>
        <v>1985500.7</v>
      </c>
      <c r="G23" s="170">
        <f>G10+G17</f>
        <v>599621.22</v>
      </c>
      <c r="H23" s="182">
        <f>H10+H17</f>
        <v>2585121.92</v>
      </c>
    </row>
    <row r="24" spans="2:8" ht="12.75">
      <c r="B24" s="132"/>
      <c r="C24" s="62"/>
      <c r="D24" s="122"/>
      <c r="E24" s="123"/>
      <c r="F24" s="135"/>
      <c r="G24" s="154"/>
      <c r="H24" s="62"/>
    </row>
    <row r="25" spans="2:8" ht="13.5" thickBot="1">
      <c r="B25" s="131"/>
      <c r="C25" s="136"/>
      <c r="D25" s="120"/>
      <c r="E25" s="121"/>
      <c r="F25" s="134"/>
      <c r="G25" s="155"/>
      <c r="H25" s="1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0"/>
  <sheetViews>
    <sheetView zoomScalePageLayoutView="0" workbookViewId="0" topLeftCell="A103">
      <selection activeCell="G134" sqref="G134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421875" style="0" customWidth="1"/>
    <col min="7" max="7" width="12.28125" style="0" customWidth="1"/>
    <col min="8" max="8" width="8.28125" style="0" customWidth="1"/>
    <col min="9" max="9" width="12.140625" style="0" customWidth="1"/>
    <col min="10" max="34" width="15.7109375" style="0" customWidth="1"/>
  </cols>
  <sheetData>
    <row r="2" spans="1:7" ht="12.75" customHeight="1">
      <c r="A2" s="273" t="s">
        <v>239</v>
      </c>
      <c r="B2" s="273"/>
      <c r="C2" s="273"/>
      <c r="D2" s="273"/>
      <c r="E2" s="273"/>
      <c r="F2" s="273"/>
      <c r="G2" t="s">
        <v>169</v>
      </c>
    </row>
    <row r="3" spans="1:7" ht="15.75">
      <c r="A3" s="273" t="s">
        <v>160</v>
      </c>
      <c r="B3" s="273"/>
      <c r="C3" s="273"/>
      <c r="D3" s="273"/>
      <c r="E3" s="273"/>
      <c r="F3" s="273"/>
      <c r="G3" s="195">
        <v>41553</v>
      </c>
    </row>
    <row r="4" spans="1:3" ht="10.5" customHeight="1" thickBot="1">
      <c r="A4" s="274" t="s">
        <v>7</v>
      </c>
      <c r="B4" s="274"/>
      <c r="C4" s="6" t="s">
        <v>0</v>
      </c>
    </row>
    <row r="5" spans="1:8" ht="12.75">
      <c r="A5" s="267" t="s">
        <v>13</v>
      </c>
      <c r="B5" s="271" t="s">
        <v>6</v>
      </c>
      <c r="C5" s="272"/>
      <c r="D5" s="272"/>
      <c r="E5" s="272"/>
      <c r="F5" s="269" t="s">
        <v>178</v>
      </c>
      <c r="G5" s="91" t="s">
        <v>102</v>
      </c>
      <c r="H5" s="57"/>
    </row>
    <row r="6" spans="1:8" ht="18" customHeight="1" thickBot="1">
      <c r="A6" s="268"/>
      <c r="B6" s="23" t="s">
        <v>12</v>
      </c>
      <c r="C6" s="23" t="s">
        <v>11</v>
      </c>
      <c r="D6" s="23" t="s">
        <v>10</v>
      </c>
      <c r="E6" s="24" t="s">
        <v>9</v>
      </c>
      <c r="F6" s="270"/>
      <c r="G6" s="92" t="s">
        <v>253</v>
      </c>
      <c r="H6" s="102" t="s">
        <v>173</v>
      </c>
    </row>
    <row r="7" spans="1:8" ht="12.75">
      <c r="A7" s="22" t="s">
        <v>8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4</v>
      </c>
      <c r="G7" s="78"/>
      <c r="H7" s="57"/>
    </row>
    <row r="8" spans="1:8" ht="12.75">
      <c r="A8" s="4" t="s">
        <v>16</v>
      </c>
      <c r="B8" s="3" t="s">
        <v>15</v>
      </c>
      <c r="C8" s="3" t="s">
        <v>14</v>
      </c>
      <c r="D8" s="3"/>
      <c r="E8" s="3" t="s">
        <v>14</v>
      </c>
      <c r="F8" s="5">
        <f>F9+F29+F28</f>
        <v>4954000</v>
      </c>
      <c r="G8" s="46">
        <f>G9+G29</f>
        <v>3271197.3899999997</v>
      </c>
      <c r="H8" s="101">
        <f aca="true" t="shared" si="0" ref="H8:H13">G8/F8*100</f>
        <v>66.03143702058941</v>
      </c>
    </row>
    <row r="9" spans="1:8" ht="28.5" customHeight="1">
      <c r="A9" s="10" t="s">
        <v>18</v>
      </c>
      <c r="B9" s="3" t="s">
        <v>17</v>
      </c>
      <c r="C9" s="3" t="s">
        <v>14</v>
      </c>
      <c r="D9" s="3"/>
      <c r="E9" s="3" t="s">
        <v>14</v>
      </c>
      <c r="F9" s="5">
        <f>F10+F27</f>
        <v>4694000</v>
      </c>
      <c r="G9" s="46">
        <f>G10+G27</f>
        <v>3068544.15</v>
      </c>
      <c r="H9" s="101">
        <f t="shared" si="0"/>
        <v>65.37162654452491</v>
      </c>
    </row>
    <row r="10" spans="1:8" ht="29.25" customHeight="1" thickBot="1">
      <c r="A10" s="32" t="s">
        <v>20</v>
      </c>
      <c r="B10" s="33" t="s">
        <v>17</v>
      </c>
      <c r="C10" s="33" t="s">
        <v>19</v>
      </c>
      <c r="D10" s="33"/>
      <c r="E10" s="33" t="s">
        <v>14</v>
      </c>
      <c r="F10" s="34">
        <f>F11+F24</f>
        <v>4409664</v>
      </c>
      <c r="G10" s="79">
        <f>G11+G24</f>
        <v>2843613.15</v>
      </c>
      <c r="H10" s="101">
        <f t="shared" si="0"/>
        <v>64.48593702377325</v>
      </c>
    </row>
    <row r="11" spans="1:8" ht="13.5" thickBot="1">
      <c r="A11" s="37" t="s">
        <v>22</v>
      </c>
      <c r="B11" s="38" t="s">
        <v>17</v>
      </c>
      <c r="C11" s="38" t="s">
        <v>21</v>
      </c>
      <c r="D11" s="38"/>
      <c r="E11" s="38" t="s">
        <v>14</v>
      </c>
      <c r="F11" s="39">
        <f>SUM(F12:F23)</f>
        <v>3669664</v>
      </c>
      <c r="G11" s="80">
        <f>SUM(G12:G23)</f>
        <v>2324111.71</v>
      </c>
      <c r="H11" s="93">
        <f t="shared" si="0"/>
        <v>63.33309289351832</v>
      </c>
    </row>
    <row r="12" spans="1:8" ht="12.75">
      <c r="A12" s="7" t="s">
        <v>25</v>
      </c>
      <c r="B12" s="2" t="s">
        <v>17</v>
      </c>
      <c r="C12" s="2" t="s">
        <v>21</v>
      </c>
      <c r="D12" s="2" t="s">
        <v>23</v>
      </c>
      <c r="E12" s="2" t="s">
        <v>24</v>
      </c>
      <c r="F12" s="8">
        <v>2138000</v>
      </c>
      <c r="G12" s="81">
        <v>1419681.32</v>
      </c>
      <c r="H12" s="94">
        <f t="shared" si="0"/>
        <v>66.40230682881197</v>
      </c>
    </row>
    <row r="13" spans="1:8" ht="12.75">
      <c r="A13" s="7" t="s">
        <v>208</v>
      </c>
      <c r="B13" s="2" t="s">
        <v>17</v>
      </c>
      <c r="C13" s="2" t="s">
        <v>21</v>
      </c>
      <c r="D13" s="2" t="s">
        <v>23</v>
      </c>
      <c r="E13" s="2" t="s">
        <v>209</v>
      </c>
      <c r="F13" s="8">
        <v>6000</v>
      </c>
      <c r="G13" s="81">
        <v>2400</v>
      </c>
      <c r="H13" s="94">
        <f t="shared" si="0"/>
        <v>40</v>
      </c>
    </row>
    <row r="14" spans="1:8" ht="12.75">
      <c r="A14" s="7" t="s">
        <v>27</v>
      </c>
      <c r="B14" s="2" t="s">
        <v>17</v>
      </c>
      <c r="C14" s="2" t="s">
        <v>21</v>
      </c>
      <c r="D14" s="2" t="s">
        <v>23</v>
      </c>
      <c r="E14" s="2" t="s">
        <v>26</v>
      </c>
      <c r="F14" s="8">
        <v>635000</v>
      </c>
      <c r="G14" s="82">
        <v>427236.02</v>
      </c>
      <c r="H14" s="95">
        <f aca="true" t="shared" si="1" ref="H14:H29">G14/F14*100</f>
        <v>67.28126299212599</v>
      </c>
    </row>
    <row r="15" spans="1:8" ht="12.75">
      <c r="A15" s="7" t="s">
        <v>29</v>
      </c>
      <c r="B15" s="2" t="s">
        <v>17</v>
      </c>
      <c r="C15" s="2" t="s">
        <v>21</v>
      </c>
      <c r="D15" s="2" t="s">
        <v>23</v>
      </c>
      <c r="E15" s="2" t="s">
        <v>28</v>
      </c>
      <c r="F15" s="8">
        <v>65000</v>
      </c>
      <c r="G15" s="82">
        <v>38163.7</v>
      </c>
      <c r="H15" s="95">
        <f t="shared" si="1"/>
        <v>58.71338461538461</v>
      </c>
    </row>
    <row r="16" spans="1:8" ht="12.75">
      <c r="A16" s="7" t="s">
        <v>31</v>
      </c>
      <c r="B16" s="2" t="s">
        <v>17</v>
      </c>
      <c r="C16" s="2" t="s">
        <v>21</v>
      </c>
      <c r="D16" s="2" t="s">
        <v>23</v>
      </c>
      <c r="E16" s="2" t="s">
        <v>30</v>
      </c>
      <c r="F16" s="8">
        <v>26000</v>
      </c>
      <c r="G16" s="82">
        <v>18803</v>
      </c>
      <c r="H16" s="95">
        <f t="shared" si="1"/>
        <v>72.31923076923077</v>
      </c>
    </row>
    <row r="17" spans="1:8" ht="12.75">
      <c r="A17" s="7" t="s">
        <v>33</v>
      </c>
      <c r="B17" s="2" t="s">
        <v>17</v>
      </c>
      <c r="C17" s="2" t="s">
        <v>21</v>
      </c>
      <c r="D17" s="2" t="s">
        <v>23</v>
      </c>
      <c r="E17" s="2" t="s">
        <v>32</v>
      </c>
      <c r="F17" s="8">
        <v>140000</v>
      </c>
      <c r="G17" s="82">
        <v>65349.01</v>
      </c>
      <c r="H17" s="95">
        <f t="shared" si="1"/>
        <v>46.677864285714286</v>
      </c>
    </row>
    <row r="18" spans="1:8" ht="12.75">
      <c r="A18" s="7" t="s">
        <v>35</v>
      </c>
      <c r="B18" s="2" t="s">
        <v>17</v>
      </c>
      <c r="C18" s="2" t="s">
        <v>21</v>
      </c>
      <c r="D18" s="2" t="s">
        <v>23</v>
      </c>
      <c r="E18" s="2" t="s">
        <v>34</v>
      </c>
      <c r="F18" s="8">
        <v>30000</v>
      </c>
      <c r="G18" s="82">
        <v>13440</v>
      </c>
      <c r="H18" s="95">
        <f t="shared" si="1"/>
        <v>44.800000000000004</v>
      </c>
    </row>
    <row r="19" spans="1:8" ht="12.75">
      <c r="A19" s="7" t="s">
        <v>37</v>
      </c>
      <c r="B19" s="2" t="s">
        <v>17</v>
      </c>
      <c r="C19" s="2" t="s">
        <v>21</v>
      </c>
      <c r="D19" s="2" t="s">
        <v>23</v>
      </c>
      <c r="E19" s="2" t="s">
        <v>36</v>
      </c>
      <c r="F19" s="8">
        <v>300000</v>
      </c>
      <c r="G19" s="82">
        <v>166434.02</v>
      </c>
      <c r="H19" s="95">
        <f t="shared" si="1"/>
        <v>55.478006666666666</v>
      </c>
    </row>
    <row r="20" spans="1:8" ht="1.5" customHeight="1">
      <c r="A20" s="7" t="s">
        <v>39</v>
      </c>
      <c r="B20" s="2" t="s">
        <v>17</v>
      </c>
      <c r="C20" s="2" t="s">
        <v>21</v>
      </c>
      <c r="D20" s="2" t="s">
        <v>23</v>
      </c>
      <c r="E20" s="2" t="s">
        <v>38</v>
      </c>
      <c r="F20" s="8">
        <v>0</v>
      </c>
      <c r="G20" s="82">
        <v>0</v>
      </c>
      <c r="H20" s="95"/>
    </row>
    <row r="21" spans="1:8" ht="12.75">
      <c r="A21" s="7" t="s">
        <v>41</v>
      </c>
      <c r="B21" s="2" t="s">
        <v>17</v>
      </c>
      <c r="C21" s="2" t="s">
        <v>21</v>
      </c>
      <c r="D21" s="2" t="s">
        <v>23</v>
      </c>
      <c r="E21" s="2" t="s">
        <v>40</v>
      </c>
      <c r="F21" s="8">
        <v>44664</v>
      </c>
      <c r="G21" s="82">
        <v>0</v>
      </c>
      <c r="H21" s="95">
        <f t="shared" si="1"/>
        <v>0</v>
      </c>
    </row>
    <row r="22" spans="1:8" ht="12.75">
      <c r="A22" s="7" t="s">
        <v>43</v>
      </c>
      <c r="B22" s="2" t="s">
        <v>17</v>
      </c>
      <c r="C22" s="2" t="s">
        <v>21</v>
      </c>
      <c r="D22" s="2" t="s">
        <v>23</v>
      </c>
      <c r="E22" s="2" t="s">
        <v>42</v>
      </c>
      <c r="F22" s="8">
        <v>50000</v>
      </c>
      <c r="G22" s="82">
        <v>42980</v>
      </c>
      <c r="H22" s="95">
        <f t="shared" si="1"/>
        <v>85.96000000000001</v>
      </c>
    </row>
    <row r="23" spans="1:8" ht="15" customHeight="1" thickBot="1">
      <c r="A23" s="40" t="s">
        <v>45</v>
      </c>
      <c r="B23" s="25" t="s">
        <v>17</v>
      </c>
      <c r="C23" s="25" t="s">
        <v>21</v>
      </c>
      <c r="D23" s="25" t="s">
        <v>23</v>
      </c>
      <c r="E23" s="25" t="s">
        <v>44</v>
      </c>
      <c r="F23" s="26">
        <v>235000</v>
      </c>
      <c r="G23" s="83">
        <v>129624.64</v>
      </c>
      <c r="H23" s="69">
        <f t="shared" si="1"/>
        <v>55.159421276595744</v>
      </c>
    </row>
    <row r="24" spans="1:8" ht="32.25" thickBot="1">
      <c r="A24" s="37" t="s">
        <v>47</v>
      </c>
      <c r="B24" s="38" t="s">
        <v>17</v>
      </c>
      <c r="C24" s="38" t="s">
        <v>46</v>
      </c>
      <c r="D24" s="38"/>
      <c r="E24" s="38" t="s">
        <v>14</v>
      </c>
      <c r="F24" s="39">
        <f>F25+F26</f>
        <v>740000</v>
      </c>
      <c r="G24" s="80">
        <f>G25+G26</f>
        <v>519501.44</v>
      </c>
      <c r="H24" s="99">
        <f t="shared" si="1"/>
        <v>70.2028972972973</v>
      </c>
    </row>
    <row r="25" spans="1:8" ht="12.75">
      <c r="A25" s="7" t="s">
        <v>25</v>
      </c>
      <c r="B25" s="2" t="s">
        <v>17</v>
      </c>
      <c r="C25" s="2" t="s">
        <v>46</v>
      </c>
      <c r="D25" s="2" t="s">
        <v>23</v>
      </c>
      <c r="E25" s="2" t="s">
        <v>24</v>
      </c>
      <c r="F25" s="8">
        <v>569500</v>
      </c>
      <c r="G25" s="81">
        <v>411520.44</v>
      </c>
      <c r="H25" s="94">
        <f t="shared" si="1"/>
        <v>72.25995434591748</v>
      </c>
    </row>
    <row r="26" spans="1:8" ht="13.5" thickBot="1">
      <c r="A26" s="7" t="s">
        <v>27</v>
      </c>
      <c r="B26" s="25" t="s">
        <v>17</v>
      </c>
      <c r="C26" s="25" t="s">
        <v>46</v>
      </c>
      <c r="D26" s="25" t="s">
        <v>23</v>
      </c>
      <c r="E26" s="25" t="s">
        <v>26</v>
      </c>
      <c r="F26" s="26">
        <v>170500</v>
      </c>
      <c r="G26" s="83">
        <v>107981</v>
      </c>
      <c r="H26" s="95">
        <f t="shared" si="1"/>
        <v>63.33196480938417</v>
      </c>
    </row>
    <row r="27" spans="1:8" ht="39.75" customHeight="1" thickBot="1">
      <c r="A27" s="41" t="s">
        <v>250</v>
      </c>
      <c r="B27" s="44" t="s">
        <v>17</v>
      </c>
      <c r="C27" s="35" t="s">
        <v>240</v>
      </c>
      <c r="D27" s="35" t="s">
        <v>100</v>
      </c>
      <c r="E27" s="35" t="s">
        <v>101</v>
      </c>
      <c r="F27" s="36">
        <v>284336</v>
      </c>
      <c r="G27" s="84">
        <v>224931</v>
      </c>
      <c r="H27" s="100">
        <f t="shared" si="1"/>
        <v>79.10746440830566</v>
      </c>
    </row>
    <row r="28" spans="1:8" ht="17.25" customHeight="1" thickBot="1">
      <c r="A28" s="4" t="s">
        <v>179</v>
      </c>
      <c r="B28" s="42" t="s">
        <v>180</v>
      </c>
      <c r="C28" s="42" t="s">
        <v>181</v>
      </c>
      <c r="D28" s="42"/>
      <c r="E28" s="42" t="s">
        <v>40</v>
      </c>
      <c r="F28" s="45">
        <v>50000</v>
      </c>
      <c r="G28" s="85">
        <v>0</v>
      </c>
      <c r="H28" s="93">
        <f>G28/F28*100</f>
        <v>0</v>
      </c>
    </row>
    <row r="29" spans="1:8" ht="13.5" thickBot="1">
      <c r="A29" s="4" t="s">
        <v>48</v>
      </c>
      <c r="B29" s="42" t="s">
        <v>161</v>
      </c>
      <c r="C29" s="42" t="s">
        <v>14</v>
      </c>
      <c r="D29" s="42"/>
      <c r="E29" s="42" t="s">
        <v>14</v>
      </c>
      <c r="F29" s="45">
        <f>F32</f>
        <v>210000</v>
      </c>
      <c r="G29" s="85">
        <f>G32</f>
        <v>202653.24</v>
      </c>
      <c r="H29" s="93">
        <f t="shared" si="1"/>
        <v>96.50154285714285</v>
      </c>
    </row>
    <row r="30" spans="1:8" ht="21">
      <c r="A30" s="4" t="s">
        <v>251</v>
      </c>
      <c r="B30" s="3" t="s">
        <v>161</v>
      </c>
      <c r="C30" s="3" t="s">
        <v>49</v>
      </c>
      <c r="D30" s="3"/>
      <c r="E30" s="3" t="s">
        <v>14</v>
      </c>
      <c r="F30" s="5">
        <f>F32</f>
        <v>210000</v>
      </c>
      <c r="G30" s="45">
        <f>G32</f>
        <v>202653.24</v>
      </c>
      <c r="H30" s="94"/>
    </row>
    <row r="31" spans="1:8" ht="21">
      <c r="A31" s="4" t="s">
        <v>51</v>
      </c>
      <c r="B31" s="3" t="s">
        <v>161</v>
      </c>
      <c r="C31" s="3" t="s">
        <v>50</v>
      </c>
      <c r="D31" s="3"/>
      <c r="E31" s="3" t="s">
        <v>14</v>
      </c>
      <c r="F31" s="5">
        <f>F32</f>
        <v>210000</v>
      </c>
      <c r="G31" s="46">
        <f>G32</f>
        <v>202653.24</v>
      </c>
      <c r="H31" s="95"/>
    </row>
    <row r="32" spans="1:8" ht="12.75">
      <c r="A32" s="7" t="s">
        <v>41</v>
      </c>
      <c r="B32" s="2" t="s">
        <v>161</v>
      </c>
      <c r="C32" s="2" t="s">
        <v>50</v>
      </c>
      <c r="D32" s="2" t="s">
        <v>23</v>
      </c>
      <c r="E32" s="2" t="s">
        <v>40</v>
      </c>
      <c r="F32" s="8">
        <v>210000</v>
      </c>
      <c r="G32" s="82">
        <v>202653.24</v>
      </c>
      <c r="H32" s="95"/>
    </row>
    <row r="33" spans="1:8" ht="12.75">
      <c r="A33" s="4" t="s">
        <v>53</v>
      </c>
      <c r="B33" s="3" t="s">
        <v>52</v>
      </c>
      <c r="C33" s="3" t="s">
        <v>14</v>
      </c>
      <c r="D33" s="3"/>
      <c r="E33" s="3" t="s">
        <v>14</v>
      </c>
      <c r="F33" s="5">
        <f>F34</f>
        <v>199994</v>
      </c>
      <c r="G33" s="46">
        <f>G34</f>
        <v>132330</v>
      </c>
      <c r="H33" s="95">
        <f aca="true" t="shared" si="2" ref="H33:H39">G33/F33*100</f>
        <v>66.16698500955029</v>
      </c>
    </row>
    <row r="34" spans="1:8" ht="25.5" customHeight="1">
      <c r="A34" s="4" t="s">
        <v>252</v>
      </c>
      <c r="B34" s="3" t="s">
        <v>54</v>
      </c>
      <c r="C34" s="3" t="s">
        <v>55</v>
      </c>
      <c r="D34" s="3"/>
      <c r="E34" s="3" t="s">
        <v>14</v>
      </c>
      <c r="F34" s="5">
        <f>SUM(F35:F38)</f>
        <v>199994</v>
      </c>
      <c r="G34" s="46">
        <f>SUM(G35:G38)</f>
        <v>132330</v>
      </c>
      <c r="H34" s="95">
        <f t="shared" si="2"/>
        <v>66.16698500955029</v>
      </c>
    </row>
    <row r="35" spans="1:8" ht="12.75">
      <c r="A35" s="7" t="s">
        <v>25</v>
      </c>
      <c r="B35" s="2" t="s">
        <v>54</v>
      </c>
      <c r="C35" s="2" t="s">
        <v>55</v>
      </c>
      <c r="D35" s="2" t="s">
        <v>23</v>
      </c>
      <c r="E35" s="2" t="s">
        <v>24</v>
      </c>
      <c r="F35" s="8">
        <v>148000</v>
      </c>
      <c r="G35" s="82">
        <v>101634</v>
      </c>
      <c r="H35" s="95">
        <f t="shared" si="2"/>
        <v>68.67162162162163</v>
      </c>
    </row>
    <row r="36" spans="1:8" ht="12.75">
      <c r="A36" s="7" t="s">
        <v>27</v>
      </c>
      <c r="B36" s="2" t="s">
        <v>54</v>
      </c>
      <c r="C36" s="2" t="s">
        <v>55</v>
      </c>
      <c r="D36" s="2" t="s">
        <v>23</v>
      </c>
      <c r="E36" s="2" t="s">
        <v>26</v>
      </c>
      <c r="F36" s="8">
        <v>45000</v>
      </c>
      <c r="G36" s="82">
        <v>30696</v>
      </c>
      <c r="H36" s="95">
        <f t="shared" si="2"/>
        <v>68.21333333333334</v>
      </c>
    </row>
    <row r="37" spans="1:8" ht="12.75">
      <c r="A37" s="7" t="s">
        <v>31</v>
      </c>
      <c r="B37" s="2" t="s">
        <v>54</v>
      </c>
      <c r="C37" s="2" t="s">
        <v>55</v>
      </c>
      <c r="D37" s="2" t="s">
        <v>23</v>
      </c>
      <c r="E37" s="2" t="s">
        <v>30</v>
      </c>
      <c r="F37" s="8">
        <v>3000</v>
      </c>
      <c r="G37" s="82">
        <v>0</v>
      </c>
      <c r="H37" s="95">
        <f t="shared" si="2"/>
        <v>0</v>
      </c>
    </row>
    <row r="38" spans="1:8" ht="12.75" customHeight="1">
      <c r="A38" s="7" t="s">
        <v>45</v>
      </c>
      <c r="B38" s="2" t="s">
        <v>54</v>
      </c>
      <c r="C38" s="2" t="s">
        <v>55</v>
      </c>
      <c r="D38" s="2" t="s">
        <v>23</v>
      </c>
      <c r="E38" s="2" t="s">
        <v>44</v>
      </c>
      <c r="F38" s="8">
        <v>3994</v>
      </c>
      <c r="G38" s="82">
        <v>0</v>
      </c>
      <c r="H38" s="95">
        <f t="shared" si="2"/>
        <v>0</v>
      </c>
    </row>
    <row r="39" spans="1:8" ht="22.5" customHeight="1">
      <c r="A39" s="4" t="s">
        <v>57</v>
      </c>
      <c r="B39" s="3" t="s">
        <v>56</v>
      </c>
      <c r="C39" s="3" t="s">
        <v>14</v>
      </c>
      <c r="D39" s="3"/>
      <c r="E39" s="3" t="s">
        <v>14</v>
      </c>
      <c r="F39" s="5">
        <f>F40</f>
        <v>260000</v>
      </c>
      <c r="G39" s="46">
        <f>G40</f>
        <v>151239</v>
      </c>
      <c r="H39" s="95">
        <f t="shared" si="2"/>
        <v>58.168846153846154</v>
      </c>
    </row>
    <row r="40" spans="1:8" ht="21" customHeight="1">
      <c r="A40" s="4" t="s">
        <v>60</v>
      </c>
      <c r="B40" s="3" t="s">
        <v>58</v>
      </c>
      <c r="C40" s="3" t="s">
        <v>59</v>
      </c>
      <c r="D40" s="3"/>
      <c r="E40" s="3" t="s">
        <v>14</v>
      </c>
      <c r="F40" s="5">
        <f>SUM(F41:F43)</f>
        <v>260000</v>
      </c>
      <c r="G40" s="5">
        <f>SUM(G41:G43)</f>
        <v>151239</v>
      </c>
      <c r="H40" s="95"/>
    </row>
    <row r="41" spans="1:8" ht="11.25" customHeight="1">
      <c r="A41" s="72" t="s">
        <v>37</v>
      </c>
      <c r="B41" s="73" t="s">
        <v>58</v>
      </c>
      <c r="C41" s="73" t="s">
        <v>59</v>
      </c>
      <c r="D41" s="73" t="s">
        <v>23</v>
      </c>
      <c r="E41" s="73" t="s">
        <v>36</v>
      </c>
      <c r="F41" s="74">
        <v>85000</v>
      </c>
      <c r="G41" s="82">
        <v>43504</v>
      </c>
      <c r="H41" s="95">
        <f>G41/F41*100</f>
        <v>51.18117647058823</v>
      </c>
    </row>
    <row r="42" spans="1:8" ht="12" customHeight="1">
      <c r="A42" s="72" t="s">
        <v>45</v>
      </c>
      <c r="B42" s="73" t="s">
        <v>58</v>
      </c>
      <c r="C42" s="73" t="s">
        <v>59</v>
      </c>
      <c r="D42" s="73" t="s">
        <v>23</v>
      </c>
      <c r="E42" s="73" t="s">
        <v>44</v>
      </c>
      <c r="F42" s="74">
        <v>60000</v>
      </c>
      <c r="G42" s="82">
        <v>50235</v>
      </c>
      <c r="H42" s="95">
        <f>G42/F42*100</f>
        <v>83.72500000000001</v>
      </c>
    </row>
    <row r="43" spans="1:8" ht="12" customHeight="1">
      <c r="A43" s="7" t="s">
        <v>45</v>
      </c>
      <c r="B43" s="2" t="s">
        <v>58</v>
      </c>
      <c r="C43" s="2" t="s">
        <v>212</v>
      </c>
      <c r="D43" s="2" t="s">
        <v>23</v>
      </c>
      <c r="E43" s="2" t="s">
        <v>42</v>
      </c>
      <c r="F43" s="8">
        <v>115000</v>
      </c>
      <c r="G43" s="82">
        <v>57500</v>
      </c>
      <c r="H43" s="95">
        <f>G43/F43*100</f>
        <v>50</v>
      </c>
    </row>
    <row r="44" spans="1:8" ht="12.75">
      <c r="A44" s="4" t="s">
        <v>62</v>
      </c>
      <c r="B44" s="3" t="s">
        <v>61</v>
      </c>
      <c r="C44" s="3" t="s">
        <v>14</v>
      </c>
      <c r="D44" s="3"/>
      <c r="E44" s="3" t="s">
        <v>14</v>
      </c>
      <c r="F44" s="5">
        <f>SUM(F45:F52)</f>
        <v>5132190</v>
      </c>
      <c r="G44" s="5">
        <f>SUM(G45:G52)</f>
        <v>4080434.78</v>
      </c>
      <c r="H44" s="95">
        <f>G44/F44*100</f>
        <v>79.50669753068378</v>
      </c>
    </row>
    <row r="45" spans="1:8" ht="12.75">
      <c r="A45" s="186" t="s">
        <v>223</v>
      </c>
      <c r="B45" s="187" t="s">
        <v>211</v>
      </c>
      <c r="C45" s="187" t="s">
        <v>241</v>
      </c>
      <c r="D45" s="187" t="s">
        <v>23</v>
      </c>
      <c r="E45" s="187" t="s">
        <v>34</v>
      </c>
      <c r="F45" s="5">
        <v>0</v>
      </c>
      <c r="G45" s="46">
        <v>0</v>
      </c>
      <c r="H45" s="95"/>
    </row>
    <row r="46" spans="1:8" ht="12.75">
      <c r="A46" s="186" t="s">
        <v>223</v>
      </c>
      <c r="B46" s="187" t="s">
        <v>211</v>
      </c>
      <c r="C46" s="187" t="s">
        <v>212</v>
      </c>
      <c r="D46" s="187" t="s">
        <v>23</v>
      </c>
      <c r="E46" s="187" t="s">
        <v>34</v>
      </c>
      <c r="F46" s="188">
        <v>350000</v>
      </c>
      <c r="G46" s="189">
        <v>64425</v>
      </c>
      <c r="H46" s="95">
        <f aca="true" t="shared" si="3" ref="H46:H55">G46/F46*100</f>
        <v>18.40714285714286</v>
      </c>
    </row>
    <row r="47" spans="1:8" ht="12.75">
      <c r="A47" s="186" t="s">
        <v>224</v>
      </c>
      <c r="B47" s="187" t="s">
        <v>211</v>
      </c>
      <c r="C47" s="187" t="s">
        <v>212</v>
      </c>
      <c r="D47" s="187" t="s">
        <v>23</v>
      </c>
      <c r="E47" s="187" t="s">
        <v>34</v>
      </c>
      <c r="F47" s="188">
        <v>110000</v>
      </c>
      <c r="G47" s="189">
        <v>107032.78</v>
      </c>
      <c r="H47" s="95">
        <f t="shared" si="3"/>
        <v>97.30252727272727</v>
      </c>
    </row>
    <row r="48" spans="1:8" ht="12.75">
      <c r="A48" s="186" t="s">
        <v>223</v>
      </c>
      <c r="B48" s="187" t="s">
        <v>211</v>
      </c>
      <c r="C48" s="187" t="s">
        <v>225</v>
      </c>
      <c r="D48" s="187" t="s">
        <v>23</v>
      </c>
      <c r="E48" s="187" t="s">
        <v>34</v>
      </c>
      <c r="F48" s="188">
        <v>2429841</v>
      </c>
      <c r="G48" s="189">
        <v>2429841</v>
      </c>
      <c r="H48" s="95">
        <f t="shared" si="3"/>
        <v>100</v>
      </c>
    </row>
    <row r="49" spans="1:8" ht="12.75">
      <c r="A49" s="186" t="s">
        <v>224</v>
      </c>
      <c r="B49" s="187" t="s">
        <v>211</v>
      </c>
      <c r="C49" s="187" t="s">
        <v>226</v>
      </c>
      <c r="D49" s="187" t="s">
        <v>23</v>
      </c>
      <c r="E49" s="187" t="s">
        <v>34</v>
      </c>
      <c r="F49" s="188">
        <v>1502349</v>
      </c>
      <c r="G49" s="189">
        <v>1115775</v>
      </c>
      <c r="H49" s="95">
        <f t="shared" si="3"/>
        <v>74.26869522328035</v>
      </c>
    </row>
    <row r="50" spans="1:8" ht="12.75">
      <c r="A50" s="186" t="s">
        <v>210</v>
      </c>
      <c r="B50" s="187" t="s">
        <v>211</v>
      </c>
      <c r="C50" s="187" t="s">
        <v>83</v>
      </c>
      <c r="D50" s="187" t="s">
        <v>23</v>
      </c>
      <c r="E50" s="187" t="s">
        <v>34</v>
      </c>
      <c r="F50" s="188">
        <v>360000</v>
      </c>
      <c r="G50" s="189">
        <v>273235</v>
      </c>
      <c r="H50" s="95">
        <f t="shared" si="3"/>
        <v>75.89861111111111</v>
      </c>
    </row>
    <row r="51" spans="1:8" ht="12.75">
      <c r="A51" s="186" t="s">
        <v>210</v>
      </c>
      <c r="B51" s="187" t="s">
        <v>211</v>
      </c>
      <c r="C51" s="187" t="s">
        <v>83</v>
      </c>
      <c r="D51" s="187" t="s">
        <v>23</v>
      </c>
      <c r="E51" s="187" t="s">
        <v>36</v>
      </c>
      <c r="F51" s="188">
        <v>155000</v>
      </c>
      <c r="G51" s="189">
        <v>20262</v>
      </c>
      <c r="H51" s="95">
        <f t="shared" si="3"/>
        <v>13.072258064516129</v>
      </c>
    </row>
    <row r="52" spans="1:8" ht="21">
      <c r="A52" s="4" t="s">
        <v>64</v>
      </c>
      <c r="B52" s="3" t="s">
        <v>63</v>
      </c>
      <c r="C52" s="3" t="s">
        <v>14</v>
      </c>
      <c r="D52" s="3"/>
      <c r="E52" s="3" t="s">
        <v>14</v>
      </c>
      <c r="F52" s="5">
        <f>SUM(F53:F55)</f>
        <v>225000</v>
      </c>
      <c r="G52" s="5">
        <f>SUM(G53:G55)</f>
        <v>69864</v>
      </c>
      <c r="H52" s="95">
        <f t="shared" si="3"/>
        <v>31.050666666666665</v>
      </c>
    </row>
    <row r="53" spans="1:8" ht="12.75">
      <c r="A53" s="186" t="s">
        <v>213</v>
      </c>
      <c r="B53" s="187" t="s">
        <v>63</v>
      </c>
      <c r="C53" s="187" t="s">
        <v>214</v>
      </c>
      <c r="D53" s="187"/>
      <c r="E53" s="187"/>
      <c r="F53" s="188">
        <v>50000</v>
      </c>
      <c r="G53" s="189">
        <v>50000</v>
      </c>
      <c r="H53" s="95">
        <f t="shared" si="3"/>
        <v>100</v>
      </c>
    </row>
    <row r="54" spans="1:8" ht="12.75">
      <c r="A54" s="186" t="s">
        <v>213</v>
      </c>
      <c r="B54" s="187" t="s">
        <v>63</v>
      </c>
      <c r="C54" s="187" t="s">
        <v>65</v>
      </c>
      <c r="D54" s="187"/>
      <c r="E54" s="187"/>
      <c r="F54" s="188">
        <v>150000</v>
      </c>
      <c r="G54" s="190">
        <v>19864</v>
      </c>
      <c r="H54" s="95">
        <f t="shared" si="3"/>
        <v>13.242666666666667</v>
      </c>
    </row>
    <row r="55" spans="1:8" ht="13.5" thickBot="1">
      <c r="A55" s="40" t="s">
        <v>37</v>
      </c>
      <c r="B55" s="25" t="s">
        <v>63</v>
      </c>
      <c r="C55" s="25" t="s">
        <v>212</v>
      </c>
      <c r="D55" s="25" t="s">
        <v>23</v>
      </c>
      <c r="E55" s="25" t="s">
        <v>75</v>
      </c>
      <c r="F55" s="26">
        <v>25000</v>
      </c>
      <c r="G55" s="184">
        <v>0</v>
      </c>
      <c r="H55" s="95">
        <f t="shared" si="3"/>
        <v>0</v>
      </c>
    </row>
    <row r="56" spans="1:8" ht="21.75" thickBot="1">
      <c r="A56" s="37" t="s">
        <v>67</v>
      </c>
      <c r="B56" s="38" t="s">
        <v>66</v>
      </c>
      <c r="C56" s="38" t="s">
        <v>14</v>
      </c>
      <c r="D56" s="38"/>
      <c r="E56" s="38" t="s">
        <v>14</v>
      </c>
      <c r="F56" s="39">
        <f>F57+F71</f>
        <v>14041090</v>
      </c>
      <c r="G56" s="80">
        <f>G57+G71</f>
        <v>11913968.989999998</v>
      </c>
      <c r="H56" s="93">
        <f>G56/F56*100</f>
        <v>84.85074157348181</v>
      </c>
    </row>
    <row r="57" spans="1:8" ht="12.75">
      <c r="A57" s="47" t="s">
        <v>69</v>
      </c>
      <c r="B57" s="42" t="s">
        <v>68</v>
      </c>
      <c r="C57" s="42" t="s">
        <v>14</v>
      </c>
      <c r="D57" s="42"/>
      <c r="E57" s="42" t="s">
        <v>14</v>
      </c>
      <c r="F57" s="43">
        <f>SUM(F61:F69)</f>
        <v>12087210</v>
      </c>
      <c r="G57" s="43">
        <f>SUM(G61:G69)</f>
        <v>10193569.219999999</v>
      </c>
      <c r="H57" s="191">
        <f>G57/F57*100</f>
        <v>84.33351633668977</v>
      </c>
    </row>
    <row r="58" spans="1:8" ht="12.75">
      <c r="A58" s="4" t="s">
        <v>71</v>
      </c>
      <c r="B58" s="3" t="s">
        <v>68</v>
      </c>
      <c r="C58" s="3" t="s">
        <v>70</v>
      </c>
      <c r="D58" s="3"/>
      <c r="E58" s="3" t="s">
        <v>14</v>
      </c>
      <c r="F58" s="5">
        <f>60:60</f>
        <v>1350000</v>
      </c>
      <c r="G58" s="46">
        <f>SUM(G61:G64)</f>
        <v>911523.2200000001</v>
      </c>
      <c r="H58" s="96"/>
    </row>
    <row r="59" spans="1:8" ht="1.5" customHeight="1">
      <c r="A59" s="7" t="s">
        <v>74</v>
      </c>
      <c r="B59" s="2" t="s">
        <v>68</v>
      </c>
      <c r="C59" s="2" t="s">
        <v>72</v>
      </c>
      <c r="D59" s="2" t="s">
        <v>73</v>
      </c>
      <c r="E59" s="2" t="s">
        <v>75</v>
      </c>
      <c r="F59" s="8">
        <v>0</v>
      </c>
      <c r="G59" s="82"/>
      <c r="H59" s="96"/>
    </row>
    <row r="60" spans="1:8" ht="21">
      <c r="A60" s="4" t="s">
        <v>77</v>
      </c>
      <c r="B60" s="3" t="s">
        <v>68</v>
      </c>
      <c r="C60" s="3" t="s">
        <v>76</v>
      </c>
      <c r="D60" s="3"/>
      <c r="E60" s="3" t="s">
        <v>14</v>
      </c>
      <c r="F60" s="5">
        <f>SUM(F61:F64)</f>
        <v>1350000</v>
      </c>
      <c r="G60" s="5">
        <f>SUM(G61:G64)</f>
        <v>911523.2200000001</v>
      </c>
      <c r="H60" s="96"/>
    </row>
    <row r="61" spans="1:8" ht="12.75">
      <c r="A61" s="72" t="s">
        <v>35</v>
      </c>
      <c r="B61" s="73" t="s">
        <v>68</v>
      </c>
      <c r="C61" s="73" t="s">
        <v>76</v>
      </c>
      <c r="D61" s="73" t="s">
        <v>23</v>
      </c>
      <c r="E61" s="73" t="s">
        <v>34</v>
      </c>
      <c r="F61" s="74">
        <v>520000</v>
      </c>
      <c r="G61" s="86">
        <v>418468.65</v>
      </c>
      <c r="H61" s="95">
        <f>G61/F61*100</f>
        <v>80.47474038461539</v>
      </c>
    </row>
    <row r="62" spans="1:8" ht="12.75">
      <c r="A62" s="72" t="s">
        <v>227</v>
      </c>
      <c r="B62" s="73" t="s">
        <v>68</v>
      </c>
      <c r="C62" s="73" t="s">
        <v>76</v>
      </c>
      <c r="D62" s="73" t="s">
        <v>23</v>
      </c>
      <c r="E62" s="73" t="s">
        <v>36</v>
      </c>
      <c r="F62" s="74">
        <v>530000</v>
      </c>
      <c r="G62" s="86">
        <v>477021.76</v>
      </c>
      <c r="H62" s="95">
        <f aca="true" t="shared" si="4" ref="H62:H68">G62/F62*100</f>
        <v>90.00410566037736</v>
      </c>
    </row>
    <row r="63" spans="1:8" ht="12.75">
      <c r="A63" s="72" t="s">
        <v>228</v>
      </c>
      <c r="B63" s="73" t="s">
        <v>68</v>
      </c>
      <c r="C63" s="73" t="s">
        <v>76</v>
      </c>
      <c r="D63" s="73" t="s">
        <v>23</v>
      </c>
      <c r="E63" s="73" t="s">
        <v>42</v>
      </c>
      <c r="F63" s="74">
        <v>0</v>
      </c>
      <c r="G63" s="86">
        <v>0</v>
      </c>
      <c r="H63" s="95"/>
    </row>
    <row r="64" spans="1:8" ht="12.75">
      <c r="A64" s="72" t="s">
        <v>229</v>
      </c>
      <c r="B64" s="73" t="s">
        <v>68</v>
      </c>
      <c r="C64" s="73" t="s">
        <v>76</v>
      </c>
      <c r="D64" s="73" t="s">
        <v>23</v>
      </c>
      <c r="E64" s="73" t="s">
        <v>44</v>
      </c>
      <c r="F64" s="74">
        <v>300000</v>
      </c>
      <c r="G64" s="86">
        <v>16032.81</v>
      </c>
      <c r="H64" s="95">
        <f t="shared" si="4"/>
        <v>5.34427</v>
      </c>
    </row>
    <row r="65" spans="1:8" ht="12.75">
      <c r="A65" s="72" t="s">
        <v>243</v>
      </c>
      <c r="B65" s="73" t="s">
        <v>68</v>
      </c>
      <c r="C65" s="73" t="s">
        <v>242</v>
      </c>
      <c r="D65" s="73" t="s">
        <v>23</v>
      </c>
      <c r="E65" s="73" t="s">
        <v>34</v>
      </c>
      <c r="F65" s="193">
        <v>1110164</v>
      </c>
      <c r="G65" s="86"/>
      <c r="H65" s="95"/>
    </row>
    <row r="66" spans="1:8" ht="12.75">
      <c r="A66" s="72" t="s">
        <v>244</v>
      </c>
      <c r="B66" s="73" t="s">
        <v>68</v>
      </c>
      <c r="C66" s="73" t="s">
        <v>232</v>
      </c>
      <c r="D66" s="73" t="s">
        <v>73</v>
      </c>
      <c r="E66" s="73" t="s">
        <v>75</v>
      </c>
      <c r="F66" s="193">
        <v>5694790</v>
      </c>
      <c r="G66" s="86">
        <v>5694790</v>
      </c>
      <c r="H66" s="95"/>
    </row>
    <row r="67" spans="1:8" ht="12.75">
      <c r="A67" s="72" t="s">
        <v>231</v>
      </c>
      <c r="B67" s="73" t="s">
        <v>68</v>
      </c>
      <c r="C67" s="73" t="s">
        <v>232</v>
      </c>
      <c r="D67" s="73" t="s">
        <v>23</v>
      </c>
      <c r="E67" s="73" t="s">
        <v>34</v>
      </c>
      <c r="F67" s="193">
        <v>3020336</v>
      </c>
      <c r="G67" s="86">
        <v>3020336</v>
      </c>
      <c r="H67" s="95">
        <f t="shared" si="4"/>
        <v>100</v>
      </c>
    </row>
    <row r="68" spans="1:8" ht="12.75">
      <c r="A68" s="192" t="s">
        <v>230</v>
      </c>
      <c r="B68" s="25" t="s">
        <v>68</v>
      </c>
      <c r="C68" s="25" t="s">
        <v>212</v>
      </c>
      <c r="D68" s="25" t="s">
        <v>23</v>
      </c>
      <c r="E68" s="25" t="s">
        <v>34</v>
      </c>
      <c r="F68" s="193">
        <v>911920</v>
      </c>
      <c r="G68" s="86">
        <v>566920</v>
      </c>
      <c r="H68" s="95">
        <f t="shared" si="4"/>
        <v>62.167734011755414</v>
      </c>
    </row>
    <row r="69" spans="1:8" ht="12.75">
      <c r="A69" s="72" t="s">
        <v>233</v>
      </c>
      <c r="B69" s="73" t="s">
        <v>68</v>
      </c>
      <c r="C69" s="73" t="s">
        <v>212</v>
      </c>
      <c r="D69" s="73" t="s">
        <v>23</v>
      </c>
      <c r="E69" s="73" t="s">
        <v>42</v>
      </c>
      <c r="F69" s="74">
        <v>0</v>
      </c>
      <c r="G69" s="86">
        <v>0</v>
      </c>
      <c r="H69" s="95"/>
    </row>
    <row r="70" spans="1:8" ht="4.5" customHeight="1" thickBot="1">
      <c r="A70" s="192"/>
      <c r="B70" s="185"/>
      <c r="C70" s="185"/>
      <c r="D70" s="185"/>
      <c r="E70" s="185"/>
      <c r="F70" s="194"/>
      <c r="G70" s="86"/>
      <c r="H70" s="95"/>
    </row>
    <row r="71" spans="1:8" ht="12.75">
      <c r="A71" s="275" t="s">
        <v>79</v>
      </c>
      <c r="B71" s="276" t="s">
        <v>78</v>
      </c>
      <c r="C71" s="276" t="s">
        <v>14</v>
      </c>
      <c r="D71" s="276"/>
      <c r="E71" s="276" t="s">
        <v>14</v>
      </c>
      <c r="F71" s="277">
        <f>F73+F72</f>
        <v>1953880</v>
      </c>
      <c r="G71" s="278">
        <f>G73+G72</f>
        <v>1720399.77</v>
      </c>
      <c r="H71" s="128"/>
    </row>
    <row r="72" spans="1:8" ht="12.75">
      <c r="A72" s="4" t="s">
        <v>246</v>
      </c>
      <c r="B72" s="3" t="s">
        <v>78</v>
      </c>
      <c r="C72" s="3" t="s">
        <v>245</v>
      </c>
      <c r="D72" s="3" t="s">
        <v>23</v>
      </c>
      <c r="E72" s="3" t="s">
        <v>34</v>
      </c>
      <c r="F72" s="5">
        <v>40000</v>
      </c>
      <c r="G72" s="46">
        <v>40000</v>
      </c>
      <c r="H72" s="96"/>
    </row>
    <row r="73" spans="1:8" ht="12.75">
      <c r="A73" s="47" t="s">
        <v>79</v>
      </c>
      <c r="B73" s="42" t="s">
        <v>78</v>
      </c>
      <c r="C73" s="42" t="s">
        <v>80</v>
      </c>
      <c r="D73" s="42"/>
      <c r="E73" s="42" t="s">
        <v>14</v>
      </c>
      <c r="F73" s="43">
        <f>F74+F76</f>
        <v>1913880</v>
      </c>
      <c r="G73" s="45">
        <f>G74+G76</f>
        <v>1680399.77</v>
      </c>
      <c r="H73" s="97"/>
    </row>
    <row r="74" spans="1:8" ht="12.75">
      <c r="A74" s="4" t="s">
        <v>82</v>
      </c>
      <c r="B74" s="3" t="s">
        <v>78</v>
      </c>
      <c r="C74" s="3" t="s">
        <v>81</v>
      </c>
      <c r="D74" s="3"/>
      <c r="E74" s="3" t="s">
        <v>14</v>
      </c>
      <c r="F74" s="5">
        <f>F75</f>
        <v>570000</v>
      </c>
      <c r="G74" s="46">
        <f>G75</f>
        <v>522805.06</v>
      </c>
      <c r="H74" s="96"/>
    </row>
    <row r="75" spans="1:8" ht="12.75">
      <c r="A75" s="7" t="s">
        <v>33</v>
      </c>
      <c r="B75" s="2" t="s">
        <v>78</v>
      </c>
      <c r="C75" s="2" t="s">
        <v>81</v>
      </c>
      <c r="D75" s="2" t="s">
        <v>23</v>
      </c>
      <c r="E75" s="2" t="s">
        <v>32</v>
      </c>
      <c r="F75" s="8">
        <v>570000</v>
      </c>
      <c r="G75" s="82">
        <v>522805.06</v>
      </c>
      <c r="H75" s="95">
        <f>G75/F75*100</f>
        <v>91.72018596491228</v>
      </c>
    </row>
    <row r="76" spans="1:8" ht="21.75" customHeight="1">
      <c r="A76" s="4" t="s">
        <v>85</v>
      </c>
      <c r="B76" s="3" t="s">
        <v>78</v>
      </c>
      <c r="C76" s="3" t="s">
        <v>84</v>
      </c>
      <c r="D76" s="3"/>
      <c r="E76" s="3" t="s">
        <v>14</v>
      </c>
      <c r="F76" s="5">
        <f>SUM(F77:F80)</f>
        <v>1343880</v>
      </c>
      <c r="G76" s="46">
        <f>SUM(G77:G80)</f>
        <v>1157594.71</v>
      </c>
      <c r="H76" s="96"/>
    </row>
    <row r="77" spans="1:8" ht="12.75">
      <c r="A77" s="7" t="s">
        <v>35</v>
      </c>
      <c r="B77" s="2" t="s">
        <v>78</v>
      </c>
      <c r="C77" s="2" t="s">
        <v>84</v>
      </c>
      <c r="D77" s="2" t="s">
        <v>23</v>
      </c>
      <c r="E77" s="2" t="s">
        <v>34</v>
      </c>
      <c r="F77" s="8">
        <v>730000</v>
      </c>
      <c r="G77" s="82">
        <v>667922.34</v>
      </c>
      <c r="H77" s="95">
        <f>G77/F77*100</f>
        <v>91.4962109589041</v>
      </c>
    </row>
    <row r="78" spans="1:8" ht="12.75">
      <c r="A78" s="7" t="s">
        <v>37</v>
      </c>
      <c r="B78" s="2" t="s">
        <v>78</v>
      </c>
      <c r="C78" s="2" t="s">
        <v>84</v>
      </c>
      <c r="D78" s="2" t="s">
        <v>23</v>
      </c>
      <c r="E78" s="2" t="s">
        <v>36</v>
      </c>
      <c r="F78" s="8">
        <v>140000</v>
      </c>
      <c r="G78" s="82">
        <v>70240.19</v>
      </c>
      <c r="H78" s="95">
        <f>G78/F78*100</f>
        <v>50.17156428571429</v>
      </c>
    </row>
    <row r="79" spans="1:8" ht="12.75">
      <c r="A79" s="7" t="s">
        <v>43</v>
      </c>
      <c r="B79" s="2" t="s">
        <v>78</v>
      </c>
      <c r="C79" s="2" t="s">
        <v>84</v>
      </c>
      <c r="D79" s="2" t="s">
        <v>23</v>
      </c>
      <c r="E79" s="2" t="s">
        <v>42</v>
      </c>
      <c r="F79" s="8">
        <v>270000</v>
      </c>
      <c r="G79" s="82">
        <v>255480</v>
      </c>
      <c r="H79" s="95">
        <f>G79/F79*100</f>
        <v>94.62222222222222</v>
      </c>
    </row>
    <row r="80" spans="1:8" ht="11.25" customHeight="1">
      <c r="A80" s="7" t="s">
        <v>45</v>
      </c>
      <c r="B80" s="2" t="s">
        <v>78</v>
      </c>
      <c r="C80" s="2" t="s">
        <v>84</v>
      </c>
      <c r="D80" s="2" t="s">
        <v>23</v>
      </c>
      <c r="E80" s="2" t="s">
        <v>44</v>
      </c>
      <c r="F80" s="8">
        <v>203880</v>
      </c>
      <c r="G80" s="82">
        <v>163952.18</v>
      </c>
      <c r="H80" s="95">
        <f>G80/F80*100</f>
        <v>80.41601922699627</v>
      </c>
    </row>
    <row r="81" spans="1:8" ht="12.75">
      <c r="A81" s="4" t="s">
        <v>166</v>
      </c>
      <c r="B81" s="3" t="s">
        <v>162</v>
      </c>
      <c r="C81" s="3" t="s">
        <v>14</v>
      </c>
      <c r="D81" s="3"/>
      <c r="E81" s="3" t="s">
        <v>14</v>
      </c>
      <c r="F81" s="5">
        <f aca="true" t="shared" si="5" ref="F81:G83">F82</f>
        <v>165600</v>
      </c>
      <c r="G81" s="46">
        <f t="shared" si="5"/>
        <v>112323</v>
      </c>
      <c r="H81" s="95"/>
    </row>
    <row r="82" spans="1:8" ht="21">
      <c r="A82" s="4" t="s">
        <v>167</v>
      </c>
      <c r="B82" s="3" t="s">
        <v>162</v>
      </c>
      <c r="C82" s="3" t="s">
        <v>14</v>
      </c>
      <c r="D82" s="3"/>
      <c r="E82" s="3" t="s">
        <v>14</v>
      </c>
      <c r="F82" s="5">
        <f t="shared" si="5"/>
        <v>165600</v>
      </c>
      <c r="G82" s="46">
        <f t="shared" si="5"/>
        <v>112323</v>
      </c>
      <c r="H82" s="95"/>
    </row>
    <row r="83" spans="1:8" ht="21">
      <c r="A83" s="9" t="s">
        <v>254</v>
      </c>
      <c r="B83" s="3" t="s">
        <v>162</v>
      </c>
      <c r="C83" s="3" t="s">
        <v>163</v>
      </c>
      <c r="D83" s="3"/>
      <c r="E83" s="3" t="s">
        <v>14</v>
      </c>
      <c r="F83" s="5">
        <f t="shared" si="5"/>
        <v>165600</v>
      </c>
      <c r="G83" s="46">
        <f t="shared" si="5"/>
        <v>112323</v>
      </c>
      <c r="H83" s="95"/>
    </row>
    <row r="84" spans="1:8" ht="12.75">
      <c r="A84" s="40" t="s">
        <v>168</v>
      </c>
      <c r="B84" s="25" t="s">
        <v>162</v>
      </c>
      <c r="C84" s="25" t="s">
        <v>163</v>
      </c>
      <c r="D84" s="25" t="s">
        <v>164</v>
      </c>
      <c r="E84" s="25" t="s">
        <v>165</v>
      </c>
      <c r="F84" s="26">
        <v>165600</v>
      </c>
      <c r="G84" s="82">
        <v>112323</v>
      </c>
      <c r="H84" s="95">
        <f>G84/F84*100</f>
        <v>67.82789855072464</v>
      </c>
    </row>
    <row r="85" spans="1:8" ht="12.75" hidden="1">
      <c r="A85" s="75"/>
      <c r="B85" s="76"/>
      <c r="C85" s="76"/>
      <c r="D85" s="76"/>
      <c r="E85" s="76"/>
      <c r="F85" s="77"/>
      <c r="G85" s="87"/>
      <c r="H85" s="96"/>
    </row>
    <row r="86" spans="1:8" ht="12.75" hidden="1">
      <c r="A86" s="72"/>
      <c r="B86" s="73"/>
      <c r="C86" s="73"/>
      <c r="D86" s="73"/>
      <c r="E86" s="73"/>
      <c r="F86" s="74"/>
      <c r="G86" s="82"/>
      <c r="H86" s="96"/>
    </row>
    <row r="87" spans="1:8" ht="21">
      <c r="A87" s="4" t="s">
        <v>87</v>
      </c>
      <c r="B87" s="3" t="s">
        <v>86</v>
      </c>
      <c r="C87" s="3" t="s">
        <v>14</v>
      </c>
      <c r="D87" s="3"/>
      <c r="E87" s="3" t="s">
        <v>14</v>
      </c>
      <c r="F87" s="5">
        <f>F88</f>
        <v>3699500</v>
      </c>
      <c r="G87" s="46">
        <f>G88</f>
        <v>2406875.72</v>
      </c>
      <c r="H87" s="96"/>
    </row>
    <row r="88" spans="1:8" ht="12.75">
      <c r="A88" s="4" t="s">
        <v>89</v>
      </c>
      <c r="B88" s="3" t="s">
        <v>88</v>
      </c>
      <c r="C88" s="3" t="s">
        <v>14</v>
      </c>
      <c r="D88" s="3"/>
      <c r="E88" s="3" t="s">
        <v>14</v>
      </c>
      <c r="F88" s="5">
        <f>F89+F102+F113+F114</f>
        <v>3699500</v>
      </c>
      <c r="G88" s="46">
        <f>G89+G102</f>
        <v>2406875.72</v>
      </c>
      <c r="H88" s="96"/>
    </row>
    <row r="89" spans="1:8" ht="12" customHeight="1">
      <c r="A89" s="4" t="s">
        <v>91</v>
      </c>
      <c r="B89" s="3" t="s">
        <v>88</v>
      </c>
      <c r="C89" s="3" t="s">
        <v>90</v>
      </c>
      <c r="D89" s="3"/>
      <c r="E89" s="3" t="s">
        <v>14</v>
      </c>
      <c r="F89" s="5">
        <f>F90</f>
        <v>2660900</v>
      </c>
      <c r="G89" s="46">
        <f>G90</f>
        <v>1889478.6300000001</v>
      </c>
      <c r="H89" s="96"/>
    </row>
    <row r="90" spans="1:8" ht="21">
      <c r="A90" s="4" t="s">
        <v>93</v>
      </c>
      <c r="B90" s="3" t="s">
        <v>88</v>
      </c>
      <c r="C90" s="3" t="s">
        <v>92</v>
      </c>
      <c r="D90" s="3"/>
      <c r="E90" s="3" t="s">
        <v>14</v>
      </c>
      <c r="F90" s="5">
        <f>SUM(F91:F101)</f>
        <v>2660900</v>
      </c>
      <c r="G90" s="46">
        <f>SUM(G91:G101)</f>
        <v>1889478.6300000001</v>
      </c>
      <c r="H90" s="96"/>
    </row>
    <row r="91" spans="1:8" ht="12.75">
      <c r="A91" s="7" t="s">
        <v>25</v>
      </c>
      <c r="B91" s="2" t="s">
        <v>88</v>
      </c>
      <c r="C91" s="2" t="s">
        <v>92</v>
      </c>
      <c r="D91" s="2" t="s">
        <v>94</v>
      </c>
      <c r="E91" s="2" t="s">
        <v>24</v>
      </c>
      <c r="F91" s="8">
        <v>1064300</v>
      </c>
      <c r="G91" s="82">
        <v>782125.14</v>
      </c>
      <c r="H91" s="95">
        <f>G91/F91*100</f>
        <v>73.4872817814526</v>
      </c>
    </row>
    <row r="92" spans="1:8" ht="12.75">
      <c r="A92" s="7" t="s">
        <v>27</v>
      </c>
      <c r="B92" s="2" t="s">
        <v>88</v>
      </c>
      <c r="C92" s="2" t="s">
        <v>92</v>
      </c>
      <c r="D92" s="2" t="s">
        <v>94</v>
      </c>
      <c r="E92" s="2" t="s">
        <v>26</v>
      </c>
      <c r="F92" s="8">
        <v>317500</v>
      </c>
      <c r="G92" s="82">
        <v>232234.26</v>
      </c>
      <c r="H92" s="95">
        <f aca="true" t="shared" si="6" ref="H92:H102">G92/F92*100</f>
        <v>73.14464881889764</v>
      </c>
    </row>
    <row r="93" spans="1:8" ht="12.75">
      <c r="A93" s="7" t="s">
        <v>29</v>
      </c>
      <c r="B93" s="2" t="s">
        <v>88</v>
      </c>
      <c r="C93" s="2" t="s">
        <v>92</v>
      </c>
      <c r="D93" s="2" t="s">
        <v>94</v>
      </c>
      <c r="E93" s="2" t="s">
        <v>28</v>
      </c>
      <c r="F93" s="8">
        <v>30000</v>
      </c>
      <c r="G93" s="82">
        <v>15471.43</v>
      </c>
      <c r="H93" s="95">
        <f t="shared" si="6"/>
        <v>51.57143333333334</v>
      </c>
    </row>
    <row r="94" spans="1:8" ht="12.75">
      <c r="A94" s="7" t="s">
        <v>31</v>
      </c>
      <c r="B94" s="2" t="s">
        <v>88</v>
      </c>
      <c r="C94" s="2" t="s">
        <v>92</v>
      </c>
      <c r="D94" s="2" t="s">
        <v>94</v>
      </c>
      <c r="E94" s="2" t="s">
        <v>30</v>
      </c>
      <c r="F94" s="8">
        <v>0</v>
      </c>
      <c r="G94" s="82">
        <v>0</v>
      </c>
      <c r="H94" s="95"/>
    </row>
    <row r="95" spans="1:8" ht="12.75">
      <c r="A95" s="7" t="s">
        <v>33</v>
      </c>
      <c r="B95" s="2" t="s">
        <v>88</v>
      </c>
      <c r="C95" s="2" t="s">
        <v>92</v>
      </c>
      <c r="D95" s="2" t="s">
        <v>94</v>
      </c>
      <c r="E95" s="2" t="s">
        <v>32</v>
      </c>
      <c r="F95" s="8">
        <v>720000</v>
      </c>
      <c r="G95" s="82">
        <v>455190.39</v>
      </c>
      <c r="H95" s="95">
        <f t="shared" si="6"/>
        <v>63.2208875</v>
      </c>
    </row>
    <row r="96" spans="1:8" ht="12.75">
      <c r="A96" s="7" t="s">
        <v>96</v>
      </c>
      <c r="B96" s="2" t="s">
        <v>88</v>
      </c>
      <c r="C96" s="2" t="s">
        <v>92</v>
      </c>
      <c r="D96" s="2" t="s">
        <v>94</v>
      </c>
      <c r="E96" s="2" t="s">
        <v>95</v>
      </c>
      <c r="F96" s="8">
        <v>67100</v>
      </c>
      <c r="G96" s="82">
        <v>50269.41</v>
      </c>
      <c r="H96" s="95">
        <f t="shared" si="6"/>
        <v>74.91715350223548</v>
      </c>
    </row>
    <row r="97" spans="1:8" ht="12.75">
      <c r="A97" s="7" t="s">
        <v>35</v>
      </c>
      <c r="B97" s="2" t="s">
        <v>88</v>
      </c>
      <c r="C97" s="2" t="s">
        <v>92</v>
      </c>
      <c r="D97" s="2" t="s">
        <v>94</v>
      </c>
      <c r="E97" s="2" t="s">
        <v>34</v>
      </c>
      <c r="F97" s="8">
        <v>129400</v>
      </c>
      <c r="G97" s="82">
        <v>61215</v>
      </c>
      <c r="H97" s="95">
        <f t="shared" si="6"/>
        <v>47.30680061823802</v>
      </c>
    </row>
    <row r="98" spans="1:8" ht="12.75">
      <c r="A98" s="7" t="s">
        <v>37</v>
      </c>
      <c r="B98" s="2" t="s">
        <v>88</v>
      </c>
      <c r="C98" s="2" t="s">
        <v>92</v>
      </c>
      <c r="D98" s="2" t="s">
        <v>94</v>
      </c>
      <c r="E98" s="2" t="s">
        <v>36</v>
      </c>
      <c r="F98" s="8">
        <v>47600</v>
      </c>
      <c r="G98" s="82">
        <v>39060</v>
      </c>
      <c r="H98" s="95">
        <f t="shared" si="6"/>
        <v>82.05882352941177</v>
      </c>
    </row>
    <row r="99" spans="1:8" ht="12.75">
      <c r="A99" s="7" t="s">
        <v>41</v>
      </c>
      <c r="B99" s="2" t="s">
        <v>88</v>
      </c>
      <c r="C99" s="2" t="s">
        <v>92</v>
      </c>
      <c r="D99" s="2" t="s">
        <v>94</v>
      </c>
      <c r="E99" s="2" t="s">
        <v>40</v>
      </c>
      <c r="F99" s="8">
        <v>30000</v>
      </c>
      <c r="G99" s="82">
        <v>24460</v>
      </c>
      <c r="H99" s="95">
        <f t="shared" si="6"/>
        <v>81.53333333333333</v>
      </c>
    </row>
    <row r="100" spans="1:8" ht="12.75">
      <c r="A100" s="7" t="s">
        <v>43</v>
      </c>
      <c r="B100" s="2" t="s">
        <v>88</v>
      </c>
      <c r="C100" s="2" t="s">
        <v>92</v>
      </c>
      <c r="D100" s="2" t="s">
        <v>94</v>
      </c>
      <c r="E100" s="2" t="s">
        <v>42</v>
      </c>
      <c r="F100" s="8">
        <v>145000</v>
      </c>
      <c r="G100" s="82">
        <v>119676</v>
      </c>
      <c r="H100" s="95">
        <f t="shared" si="6"/>
        <v>82.5351724137931</v>
      </c>
    </row>
    <row r="101" spans="1:8" ht="13.5" customHeight="1">
      <c r="A101" s="7" t="s">
        <v>45</v>
      </c>
      <c r="B101" s="2" t="s">
        <v>88</v>
      </c>
      <c r="C101" s="2" t="s">
        <v>92</v>
      </c>
      <c r="D101" s="2" t="s">
        <v>94</v>
      </c>
      <c r="E101" s="2" t="s">
        <v>44</v>
      </c>
      <c r="F101" s="8">
        <v>110000</v>
      </c>
      <c r="G101" s="82">
        <v>109777</v>
      </c>
      <c r="H101" s="95">
        <f t="shared" si="6"/>
        <v>99.79727272727273</v>
      </c>
    </row>
    <row r="102" spans="1:8" ht="12.75">
      <c r="A102" s="4" t="s">
        <v>98</v>
      </c>
      <c r="B102" s="3" t="s">
        <v>88</v>
      </c>
      <c r="C102" s="3" t="s">
        <v>97</v>
      </c>
      <c r="D102" s="3"/>
      <c r="E102" s="3" t="s">
        <v>14</v>
      </c>
      <c r="F102" s="5">
        <f>F103</f>
        <v>729100</v>
      </c>
      <c r="G102" s="46">
        <f>G103</f>
        <v>517397.09</v>
      </c>
      <c r="H102" s="95">
        <f t="shared" si="6"/>
        <v>70.96380331916062</v>
      </c>
    </row>
    <row r="103" spans="1:8" ht="21">
      <c r="A103" s="4" t="s">
        <v>93</v>
      </c>
      <c r="B103" s="3" t="s">
        <v>88</v>
      </c>
      <c r="C103" s="3" t="s">
        <v>99</v>
      </c>
      <c r="D103" s="3"/>
      <c r="E103" s="3" t="s">
        <v>14</v>
      </c>
      <c r="F103" s="5">
        <f>SUM(F104:F112)</f>
        <v>729100</v>
      </c>
      <c r="G103" s="5">
        <f>SUM(G104:G112)</f>
        <v>517397.09</v>
      </c>
      <c r="H103" s="95"/>
    </row>
    <row r="104" spans="1:8" ht="12.75">
      <c r="A104" s="7" t="s">
        <v>25</v>
      </c>
      <c r="B104" s="2" t="s">
        <v>88</v>
      </c>
      <c r="C104" s="2" t="s">
        <v>99</v>
      </c>
      <c r="D104" s="2" t="s">
        <v>94</v>
      </c>
      <c r="E104" s="2" t="s">
        <v>24</v>
      </c>
      <c r="F104" s="8">
        <v>367900</v>
      </c>
      <c r="G104" s="82">
        <v>287099.3</v>
      </c>
      <c r="H104" s="95">
        <f>G104/F104*100</f>
        <v>78.03731992389235</v>
      </c>
    </row>
    <row r="105" spans="1:8" ht="12.75">
      <c r="A105" s="7" t="s">
        <v>27</v>
      </c>
      <c r="B105" s="2" t="s">
        <v>88</v>
      </c>
      <c r="C105" s="2" t="s">
        <v>99</v>
      </c>
      <c r="D105" s="2" t="s">
        <v>94</v>
      </c>
      <c r="E105" s="2" t="s">
        <v>26</v>
      </c>
      <c r="F105" s="8">
        <v>115000</v>
      </c>
      <c r="G105" s="82">
        <v>81698.64</v>
      </c>
      <c r="H105" s="95">
        <f aca="true" t="shared" si="7" ref="H105:H115">G105/F105*100</f>
        <v>71.04229565217392</v>
      </c>
    </row>
    <row r="106" spans="1:8" ht="12.75">
      <c r="A106" s="7" t="s">
        <v>29</v>
      </c>
      <c r="B106" s="2" t="s">
        <v>88</v>
      </c>
      <c r="C106" s="2" t="s">
        <v>99</v>
      </c>
      <c r="D106" s="2" t="s">
        <v>94</v>
      </c>
      <c r="E106" s="2" t="s">
        <v>28</v>
      </c>
      <c r="F106" s="8">
        <v>19500</v>
      </c>
      <c r="G106" s="82">
        <v>13285.68</v>
      </c>
      <c r="H106" s="95">
        <f t="shared" si="7"/>
        <v>68.1316923076923</v>
      </c>
    </row>
    <row r="107" spans="1:8" ht="12.75">
      <c r="A107" s="7" t="s">
        <v>33</v>
      </c>
      <c r="B107" s="2" t="s">
        <v>88</v>
      </c>
      <c r="C107" s="2" t="s">
        <v>99</v>
      </c>
      <c r="D107" s="2" t="s">
        <v>94</v>
      </c>
      <c r="E107" s="2" t="s">
        <v>32</v>
      </c>
      <c r="F107" s="8">
        <v>45300</v>
      </c>
      <c r="G107" s="82">
        <v>30143.78</v>
      </c>
      <c r="H107" s="95">
        <f t="shared" si="7"/>
        <v>66.54256070640176</v>
      </c>
    </row>
    <row r="108" spans="1:8" ht="12.75">
      <c r="A108" s="7" t="s">
        <v>35</v>
      </c>
      <c r="B108" s="2" t="s">
        <v>88</v>
      </c>
      <c r="C108" s="2" t="s">
        <v>99</v>
      </c>
      <c r="D108" s="2" t="s">
        <v>94</v>
      </c>
      <c r="E108" s="2" t="s">
        <v>34</v>
      </c>
      <c r="F108" s="8">
        <v>20000</v>
      </c>
      <c r="G108" s="82">
        <v>10900</v>
      </c>
      <c r="H108" s="95">
        <f t="shared" si="7"/>
        <v>54.50000000000001</v>
      </c>
    </row>
    <row r="109" spans="1:8" ht="12.75">
      <c r="A109" s="7" t="s">
        <v>37</v>
      </c>
      <c r="B109" s="2" t="s">
        <v>88</v>
      </c>
      <c r="C109" s="2" t="s">
        <v>99</v>
      </c>
      <c r="D109" s="2" t="s">
        <v>94</v>
      </c>
      <c r="E109" s="2" t="s">
        <v>36</v>
      </c>
      <c r="F109" s="8">
        <v>81000</v>
      </c>
      <c r="G109" s="82">
        <v>45553.39</v>
      </c>
      <c r="H109" s="95">
        <f t="shared" si="7"/>
        <v>56.238753086419756</v>
      </c>
    </row>
    <row r="110" spans="1:8" ht="12.75">
      <c r="A110" s="7" t="s">
        <v>41</v>
      </c>
      <c r="B110" s="2" t="s">
        <v>88</v>
      </c>
      <c r="C110" s="2" t="s">
        <v>99</v>
      </c>
      <c r="D110" s="2" t="s">
        <v>94</v>
      </c>
      <c r="E110" s="2" t="s">
        <v>40</v>
      </c>
      <c r="F110" s="8">
        <v>10000</v>
      </c>
      <c r="G110" s="82">
        <v>3781.1</v>
      </c>
      <c r="H110" s="95">
        <f t="shared" si="7"/>
        <v>37.811</v>
      </c>
    </row>
    <row r="111" spans="1:8" ht="12.75">
      <c r="A111" s="7" t="s">
        <v>43</v>
      </c>
      <c r="B111" s="2" t="s">
        <v>88</v>
      </c>
      <c r="C111" s="2" t="s">
        <v>99</v>
      </c>
      <c r="D111" s="2" t="s">
        <v>94</v>
      </c>
      <c r="E111" s="2" t="s">
        <v>42</v>
      </c>
      <c r="F111" s="8">
        <v>55400</v>
      </c>
      <c r="G111" s="82">
        <v>36150</v>
      </c>
      <c r="H111" s="95">
        <f t="shared" si="7"/>
        <v>65.25270758122743</v>
      </c>
    </row>
    <row r="112" spans="1:8" ht="15" customHeight="1">
      <c r="A112" s="40" t="s">
        <v>45</v>
      </c>
      <c r="B112" s="25" t="s">
        <v>88</v>
      </c>
      <c r="C112" s="25" t="s">
        <v>99</v>
      </c>
      <c r="D112" s="25" t="s">
        <v>94</v>
      </c>
      <c r="E112" s="25" t="s">
        <v>44</v>
      </c>
      <c r="F112" s="26">
        <v>15000</v>
      </c>
      <c r="G112" s="83">
        <v>8785.2</v>
      </c>
      <c r="H112" s="69">
        <f>G112/F112*100</f>
        <v>58.56800000000001</v>
      </c>
    </row>
    <row r="113" spans="1:8" ht="15" customHeight="1">
      <c r="A113" s="72" t="s">
        <v>247</v>
      </c>
      <c r="B113" s="73" t="s">
        <v>88</v>
      </c>
      <c r="C113" s="73" t="s">
        <v>249</v>
      </c>
      <c r="D113" s="73" t="s">
        <v>94</v>
      </c>
      <c r="E113" s="73" t="s">
        <v>24</v>
      </c>
      <c r="F113" s="74">
        <v>237711</v>
      </c>
      <c r="G113" s="82">
        <v>0</v>
      </c>
      <c r="H113" s="95">
        <f>G113/F113*100</f>
        <v>0</v>
      </c>
    </row>
    <row r="114" spans="1:8" ht="12.75">
      <c r="A114" s="72" t="s">
        <v>248</v>
      </c>
      <c r="B114" s="73" t="s">
        <v>88</v>
      </c>
      <c r="C114" s="73" t="s">
        <v>249</v>
      </c>
      <c r="D114" s="73" t="s">
        <v>94</v>
      </c>
      <c r="E114" s="73" t="s">
        <v>26</v>
      </c>
      <c r="F114" s="74">
        <v>71789</v>
      </c>
      <c r="G114" s="82">
        <v>0</v>
      </c>
      <c r="H114" s="95"/>
    </row>
    <row r="115" spans="1:8" ht="13.5" thickBot="1">
      <c r="A115" s="105" t="s">
        <v>159</v>
      </c>
      <c r="B115" s="106"/>
      <c r="C115" s="106"/>
      <c r="D115" s="106"/>
      <c r="E115" s="106"/>
      <c r="F115" s="107">
        <f>F8+F33+F39+F44+F56+F81+F87</f>
        <v>28452374</v>
      </c>
      <c r="G115" s="108">
        <f>G8+G33+G39+G44+G56+G87+G81+G85</f>
        <v>22068368.879999995</v>
      </c>
      <c r="H115" s="109">
        <f t="shared" si="7"/>
        <v>77.56248698263278</v>
      </c>
    </row>
    <row r="116" spans="1:8" ht="12.75">
      <c r="A116" s="48" t="s">
        <v>106</v>
      </c>
      <c r="B116" s="49"/>
      <c r="C116" s="49"/>
      <c r="D116" s="49"/>
      <c r="E116" s="49"/>
      <c r="F116" s="50"/>
      <c r="G116" s="88"/>
      <c r="H116" s="97"/>
    </row>
    <row r="117" spans="1:8" ht="12.75">
      <c r="A117" s="51" t="s">
        <v>107</v>
      </c>
      <c r="B117" s="52"/>
      <c r="C117" s="52"/>
      <c r="D117" s="52"/>
      <c r="E117" s="52"/>
      <c r="F117" s="53">
        <f>F115-F118</f>
        <v>24752874</v>
      </c>
      <c r="G117" s="89">
        <f>G115-G118</f>
        <v>19661493.159999996</v>
      </c>
      <c r="H117" s="95">
        <f>G117/F117*100</f>
        <v>79.43115276230145</v>
      </c>
    </row>
    <row r="118" spans="1:8" ht="13.5" thickBot="1">
      <c r="A118" s="54" t="s">
        <v>108</v>
      </c>
      <c r="B118" s="55"/>
      <c r="C118" s="55"/>
      <c r="D118" s="55"/>
      <c r="E118" s="55"/>
      <c r="F118" s="56">
        <f>F87</f>
        <v>3699500</v>
      </c>
      <c r="G118" s="90">
        <f>G88</f>
        <v>2406875.72</v>
      </c>
      <c r="H118" s="98">
        <f>G118/F118*100</f>
        <v>65.05948695769699</v>
      </c>
    </row>
    <row r="119" ht="12.75">
      <c r="A119" s="1"/>
    </row>
    <row r="120" ht="12.75">
      <c r="A120" t="s">
        <v>174</v>
      </c>
    </row>
    <row r="122" ht="12.75">
      <c r="A122" t="s">
        <v>175</v>
      </c>
    </row>
    <row r="124" ht="12.75">
      <c r="A124" t="s">
        <v>176</v>
      </c>
    </row>
    <row r="126" ht="12.75" hidden="1"/>
    <row r="127" ht="12.75" hidden="1"/>
    <row r="128" ht="12.75" hidden="1"/>
    <row r="129" spans="1:6" ht="14.25" hidden="1">
      <c r="A129" s="60"/>
      <c r="B129" s="60"/>
      <c r="C129" s="60"/>
      <c r="D129" s="60"/>
      <c r="E129" s="60"/>
      <c r="F129" s="60"/>
    </row>
    <row r="130" ht="12.75">
      <c r="A130" s="195">
        <v>41553</v>
      </c>
    </row>
    <row r="131" ht="11.25" customHeight="1"/>
    <row r="132" ht="16.5" customHeight="1" hidden="1" thickBot="1"/>
    <row r="133" ht="13.5" customHeight="1" hidden="1" thickBot="1"/>
    <row r="134" ht="12.75" customHeight="1"/>
    <row r="135" ht="16.5" customHeight="1"/>
    <row r="136" ht="17.25" customHeight="1"/>
    <row r="138" ht="16.5" customHeight="1"/>
    <row r="139" ht="18.75" customHeight="1"/>
    <row r="231" ht="18" customHeight="1"/>
  </sheetData>
  <sheetProtection/>
  <mergeCells count="6">
    <mergeCell ref="A5:A6"/>
    <mergeCell ref="F5:F6"/>
    <mergeCell ref="B5:E5"/>
    <mergeCell ref="A2:F2"/>
    <mergeCell ref="A3:F3"/>
    <mergeCell ref="A4:B4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2013-10-06T12:03:44Z</cp:lastPrinted>
  <dcterms:created xsi:type="dcterms:W3CDTF">1996-10-08T23:32:33Z</dcterms:created>
  <dcterms:modified xsi:type="dcterms:W3CDTF">2013-10-06T12:04:20Z</dcterms:modified>
  <cp:category/>
  <cp:version/>
  <cp:contentType/>
  <cp:contentStatus/>
</cp:coreProperties>
</file>