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Рос.дох.13г." sheetId="1" r:id="rId1"/>
    <sheet name=" Инф.по зар.плате" sheetId="2" r:id="rId2"/>
    <sheet name="Рос.расх.13г." sheetId="3" r:id="rId3"/>
  </sheets>
  <definedNames>
    <definedName name="BFT_Print_Titles" localSheetId="2">'Рос.расх.13г.'!$7:$9</definedName>
    <definedName name="_xlnm.Print_Titles" localSheetId="2">'Рос.расх.13г.'!$7:$9</definedName>
  </definedNames>
  <calcPr fullCalcOnLoad="1" refMode="R1C1"/>
</workbook>
</file>

<file path=xl/sharedStrings.xml><?xml version="1.0" encoding="utf-8"?>
<sst xmlns="http://schemas.openxmlformats.org/spreadsheetml/2006/main" count="587" uniqueCount="249">
  <si>
    <t>Дата печати:</t>
  </si>
  <si>
    <t>руб.</t>
  </si>
  <si>
    <t>2</t>
  </si>
  <si>
    <t>3</t>
  </si>
  <si>
    <t>4</t>
  </si>
  <si>
    <t>6</t>
  </si>
  <si>
    <t>5</t>
  </si>
  <si>
    <t>КБК</t>
  </si>
  <si>
    <t>Единица измерения:</t>
  </si>
  <si>
    <t>1</t>
  </si>
  <si>
    <t>КОСГУ</t>
  </si>
  <si>
    <t>КВР</t>
  </si>
  <si>
    <t>КЦСР</t>
  </si>
  <si>
    <t>КФСР</t>
  </si>
  <si>
    <t>Наименование показателя</t>
  </si>
  <si>
    <t/>
  </si>
  <si>
    <t>0100</t>
  </si>
  <si>
    <t>ОБЩЕГОСУДАРСТВЕННЫЕ ВОПРОСЫ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</si>
  <si>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</si>
  <si>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</si>
  <si>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0020000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</si>
  <si>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</si>
  <si>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0020400</t>
  </si>
  <si>
    <t>Центральный аппарат</t>
  </si>
  <si>
    <t>500</t>
  </si>
  <si>
    <t>211</t>
  </si>
  <si>
    <t>Заработная плата</t>
  </si>
  <si>
    <t>213</t>
  </si>
  <si>
    <t>Начисления на выплаты по оплате труда</t>
  </si>
  <si>
    <t>221</t>
  </si>
  <si>
    <t>Услуги связи</t>
  </si>
  <si>
    <t>222</t>
  </si>
  <si>
    <t>Транспортные услуги</t>
  </si>
  <si>
    <t>223</t>
  </si>
  <si>
    <t>Коммунальные услуги</t>
  </si>
  <si>
    <t>225</t>
  </si>
  <si>
    <t>Работы, услуги по содержанию имущества</t>
  </si>
  <si>
    <t>226</t>
  </si>
  <si>
    <t>Прочие работы, услуги</t>
  </si>
  <si>
    <t>262</t>
  </si>
  <si>
    <t>Пособия по социальной помощи населению</t>
  </si>
  <si>
    <t>290</t>
  </si>
  <si>
    <t>Прочие расходы</t>
  </si>
  <si>
    <t>310</t>
  </si>
  <si>
    <t>Увеличение стоимости основных средств</t>
  </si>
  <si>
    <t>340</t>
  </si>
  <si>
    <t>Увеличение стоимости материальных запасов</t>
  </si>
  <si>
    <t>0020800</t>
  </si>
  <si>
    <t>Глава местной администрации (исполнительно-распорядительного органа муниципального образования)</t>
  </si>
  <si>
    <t>Другие общегосударственные вопросы</t>
  </si>
  <si>
    <t>0920000</t>
  </si>
  <si>
    <t>Реализация государственных функций, связанных с общегосударственным управлением</t>
  </si>
  <si>
    <t>0920300</t>
  </si>
  <si>
    <t>Выполнение других обязательств государства</t>
  </si>
  <si>
    <t>0200</t>
  </si>
  <si>
    <t>НАЦИОНАЛЬНАЯ ОБОРОНА</t>
  </si>
  <si>
    <t>0203</t>
  </si>
  <si>
    <t>0013600</t>
  </si>
  <si>
    <t>Осуществление первичного воинского учета на территориях, где отсутствуют военные комиссариаты</t>
  </si>
  <si>
    <t>0300</t>
  </si>
  <si>
    <t>НАЦИОНАЛЬНАЯ БЕЗОПАСНОСТЬ И ПРАВООХРАНИТЕЛЬНАЯ ДЕЯТЕЛЬНОСТЬ</t>
  </si>
  <si>
    <t>0309</t>
  </si>
  <si>
    <t>2180100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</si>
  <si>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</si>
  <si>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0400</t>
  </si>
  <si>
    <t>НАЦИОНАЛЬНАЯ ЭКОНОМИКА</t>
  </si>
  <si>
    <t>0412</t>
  </si>
  <si>
    <t>Другие вопросы в области национальной экономики</t>
  </si>
  <si>
    <t>3400300</t>
  </si>
  <si>
    <t>0500</t>
  </si>
  <si>
    <t>ЖИЛИЩНО-КОММУНАЛЬНОЕ ХОЗЯЙСТВО</t>
  </si>
  <si>
    <t>0502</t>
  </si>
  <si>
    <t>Коммунальное хозяйство</t>
  </si>
  <si>
    <t>3510000</t>
  </si>
  <si>
    <t>Поддержка коммунального хозяйства</t>
  </si>
  <si>
    <t>3510200</t>
  </si>
  <si>
    <t>006</t>
  </si>
  <si>
    <t>Безвозмездные перечисления государственным и муниципальным организациям</t>
  </si>
  <si>
    <t>242</t>
  </si>
  <si>
    <t>3510500</t>
  </si>
  <si>
    <t>Мероприятия в области коммунального хозяйства</t>
  </si>
  <si>
    <t>0503</t>
  </si>
  <si>
    <t>Благоустройство</t>
  </si>
  <si>
    <t>6000000</t>
  </si>
  <si>
    <t>6000100</t>
  </si>
  <si>
    <t>Уличное освещение</t>
  </si>
  <si>
    <t>6000200</t>
  </si>
  <si>
    <t>6000500</t>
  </si>
  <si>
    <t>Прочие мероприятия по благоустройству городских округов и поселений</t>
  </si>
  <si>
    <t>0800</t>
  </si>
  <si>
    <t>КУЛЬТУРА, КИНЕМАТОГРАФИЯ, СРЕДСТВА МАССОВОЙ ИНФОРМАЦИИ</t>
  </si>
  <si>
    <t>0801</t>
  </si>
  <si>
    <t>Культура</t>
  </si>
  <si>
    <t>4400000</t>
  </si>
  <si>
    <t>Дворцы и дома культуры, другие учреждения культуры и средств массовой информации</t>
  </si>
  <si>
    <t>4409900</t>
  </si>
  <si>
    <t>Обеспечение деятельности подведомственных учреждений</t>
  </si>
  <si>
    <t>001</t>
  </si>
  <si>
    <t>224</t>
  </si>
  <si>
    <t>Арендная плата за пользование имуществом</t>
  </si>
  <si>
    <t>4420000</t>
  </si>
  <si>
    <t>Библиотеки</t>
  </si>
  <si>
    <t>4429900</t>
  </si>
  <si>
    <t>5210600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</si>
  <si>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</si>
  <si>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017</t>
  </si>
  <si>
    <t>251</t>
  </si>
  <si>
    <t xml:space="preserve">Факт исп. за </t>
  </si>
  <si>
    <t>Земельный налог</t>
  </si>
  <si>
    <t>Транспортный налог</t>
  </si>
  <si>
    <t>Прочие неналоговые доходы</t>
  </si>
  <si>
    <t xml:space="preserve">в том числе </t>
  </si>
  <si>
    <t xml:space="preserve">по Администрации Скребловского СП </t>
  </si>
  <si>
    <t xml:space="preserve">по СКЦ Лидер </t>
  </si>
  <si>
    <t>Код бюджетной классификации</t>
  </si>
  <si>
    <t xml:space="preserve"> Источник доходов</t>
  </si>
  <si>
    <t>Раздел 1 Доходы</t>
  </si>
  <si>
    <t xml:space="preserve"> 1 00 00000 00 0000 000</t>
  </si>
  <si>
    <t>ДОХОДЫ</t>
  </si>
  <si>
    <t xml:space="preserve"> 1 01 00000 00 0000 000</t>
  </si>
  <si>
    <t>Налоги на прибыль, доходы</t>
  </si>
  <si>
    <t xml:space="preserve"> 1 01 02000 01 0000 110</t>
  </si>
  <si>
    <t>Налог на доходы физических лиц</t>
  </si>
  <si>
    <t xml:space="preserve"> 1 06 00000 00 0000 000</t>
  </si>
  <si>
    <t>Налоги на имущество</t>
  </si>
  <si>
    <t xml:space="preserve"> 1 06 06000 10 0000 110</t>
  </si>
  <si>
    <t xml:space="preserve"> 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</si>
  <si>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</si>
  <si>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 xml:space="preserve"> 1 08 00000 00 0000 000</t>
  </si>
  <si>
    <t>Государственная пошлина , сборы</t>
  </si>
  <si>
    <t>Доходы от использования имущества, находящегося в государственной и муниципальной собственности.</t>
  </si>
  <si>
    <t xml:space="preserve">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</si>
  <si>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</si>
  <si>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1 13 00000 00 0000 000</t>
  </si>
  <si>
    <t>Доходы от оказания платных услуг и компенсации затрат государства</t>
  </si>
  <si>
    <t>1 13 03050 10 0000 130</t>
  </si>
  <si>
    <t>Прочие доходы от оказания платных услуг получателями средств бюджетов поселений районов и компенсации затрат бюджетов поселений</t>
  </si>
  <si>
    <t>1 14 00000 00 0000 000</t>
  </si>
  <si>
    <t xml:space="preserve">Доходы от продажи материальных и нематериальных активов </t>
  </si>
  <si>
    <t>Доходы от продажи земельных участков, государственная собственность на которые не разграничена</t>
  </si>
  <si>
    <t>1 17 00000 00 0000 000</t>
  </si>
  <si>
    <t>1 17 05050 10 0000 180</t>
  </si>
  <si>
    <t>Прочие неналоговые доходы бюджетов поселений</t>
  </si>
  <si>
    <t>2 00 00000 00 0000 000</t>
  </si>
  <si>
    <t>Безвозмездные поступления</t>
  </si>
  <si>
    <t xml:space="preserve"> 2 02 00000 00 0000 000</t>
  </si>
  <si>
    <t>Безвозмездные поступления от других бюджетов бюджетной системы РФ</t>
  </si>
  <si>
    <t xml:space="preserve">  2 02 01001 10 0000 151</t>
  </si>
  <si>
    <t>Дотации бюджетам поселений на выравнивание уровня бюджетной обеспеченности  из областного  фонда финансовой поддержки</t>
  </si>
  <si>
    <t>Дотации бюджетам поселений на поддержку мер по обеспечению сбалансированности бюджетов из районного фонда финансовой поддержки</t>
  </si>
  <si>
    <t xml:space="preserve"> 2 02 03015 10 0000 151</t>
  </si>
  <si>
    <t>Субвенции бюджетам поселений  на осуществление первичного  воинского учета на территориях, где отсутствуют военные комиссариаты</t>
  </si>
  <si>
    <t>2 02 04000 00 0000 000</t>
  </si>
  <si>
    <t xml:space="preserve">Иные межбюджетные трансферты </t>
  </si>
  <si>
    <t>2 02 04999 10 0000 151</t>
  </si>
  <si>
    <t>Всего доходов</t>
  </si>
  <si>
    <t>1 06 04000 02 0000 110</t>
  </si>
  <si>
    <t>1 08 0420 01 1000 110</t>
  </si>
  <si>
    <t>1 11 00000 00 0000 000</t>
  </si>
  <si>
    <t xml:space="preserve">Государственная пошлина за совершение нотариальных действий должностными лицами ОМС, уполномоченными в соответствии с законодательными актами РФ на совершение нотариальных действий </t>
  </si>
  <si>
    <t xml:space="preserve"> 1 11 05035 10 0000 120</t>
  </si>
  <si>
    <t>Доходы от сдачи в аренду имущества , находящегося в оперативном управлении органов управления поселений и созданных ими учреждений ( за исключением имущества муниципальных автономных учреждений)</t>
  </si>
  <si>
    <t>ИСПОЛНЕНИЕ РОСПИСИ ДОХОДОВ БЮДЖЕТА СКРЕБЛОВСКОГО</t>
  </si>
  <si>
    <t>Приложение № 1</t>
  </si>
  <si>
    <t>ВСЕГО РАСХОДОВ</t>
  </si>
  <si>
    <t>по Скребловскому сельскому поселению.</t>
  </si>
  <si>
    <t>0113</t>
  </si>
  <si>
    <t>1001</t>
  </si>
  <si>
    <t>4910100</t>
  </si>
  <si>
    <t>005</t>
  </si>
  <si>
    <t>263</t>
  </si>
  <si>
    <t>СОЦИАЛЬНАЯ ПОЛИТИКА</t>
  </si>
  <si>
    <t>Доплаты к пенсиям и дополнительное пенсионное обеспечение</t>
  </si>
  <si>
    <t>Социальные выплаты</t>
  </si>
  <si>
    <t>Доплаты к пенсиям государственных служащих субъектов РФ и муниципальных служащих</t>
  </si>
  <si>
    <t>Приложение 2</t>
  </si>
  <si>
    <t>1 11 09045 10 0000 120</t>
  </si>
  <si>
    <t>Прочие поступления от использования имущества</t>
  </si>
  <si>
    <t>2 02 02999 10 0000 151</t>
  </si>
  <si>
    <t>% исп-я</t>
  </si>
  <si>
    <t xml:space="preserve">Глава администрации Скребловского сп                                               Н.Е.Кулакова </t>
  </si>
  <si>
    <t xml:space="preserve">Главный бухгалтер                                                                               М.Н.Куваева </t>
  </si>
  <si>
    <t>Исполнитель : Куваева Марина Николаевна тел.58-517</t>
  </si>
  <si>
    <t>Сумма план на год      ( руб)</t>
  </si>
  <si>
    <t xml:space="preserve">Текущий год план </t>
  </si>
  <si>
    <t xml:space="preserve">Резервный Фонд </t>
  </si>
  <si>
    <t>111</t>
  </si>
  <si>
    <t>0700500</t>
  </si>
  <si>
    <t xml:space="preserve">Невыясненные поступления </t>
  </si>
  <si>
    <t xml:space="preserve">2 02 04999 10 0000 151 </t>
  </si>
  <si>
    <t>Расх.по сод.ОС за счет ср.депут.фонда по ЛО</t>
  </si>
  <si>
    <t xml:space="preserve">и немуниципальным служащим </t>
  </si>
  <si>
    <t xml:space="preserve">Наименование статьи </t>
  </si>
  <si>
    <t>Муниципальные служащие</t>
  </si>
  <si>
    <t>в том числе</t>
  </si>
  <si>
    <t>администрация</t>
  </si>
  <si>
    <t>глава администрации</t>
  </si>
  <si>
    <t>Немуниципальные служ.</t>
  </si>
  <si>
    <t>уборщицы</t>
  </si>
  <si>
    <t>ВСЕГО( мун.сл+немуниц.)</t>
  </si>
  <si>
    <t>Информация  о заработной плате с начислениями по муниципальным служащим</t>
  </si>
  <si>
    <t xml:space="preserve">по  администрации Скребловского сельского поселения </t>
  </si>
  <si>
    <t>начисления</t>
  </si>
  <si>
    <t>на ФОТ</t>
  </si>
  <si>
    <t>Среднесписочная.</t>
  </si>
  <si>
    <t xml:space="preserve">численность </t>
  </si>
  <si>
    <t>всего</t>
  </si>
  <si>
    <t xml:space="preserve">ВСЕГО </t>
  </si>
  <si>
    <t>ФОТ</t>
  </si>
  <si>
    <t xml:space="preserve">ФОТ с начислениями </t>
  </si>
  <si>
    <t>2 19 05000 10 0000 151</t>
  </si>
  <si>
    <t>Возврат остатков прошлых лет</t>
  </si>
  <si>
    <t>Остаток на 01.01.2013г. - 768736,98 руб.</t>
  </si>
  <si>
    <t>План на 2013г.</t>
  </si>
  <si>
    <t>договорник</t>
  </si>
  <si>
    <t>Прочие выплаты</t>
  </si>
  <si>
    <t>212</t>
  </si>
  <si>
    <t>Дорожное хозяйство</t>
  </si>
  <si>
    <t>0409</t>
  </si>
  <si>
    <t>7950000</t>
  </si>
  <si>
    <t>Землеустроительные работы</t>
  </si>
  <si>
    <t>3380000</t>
  </si>
  <si>
    <t>СЕЛЬСКОГО ПОСЕЛЕНИЯ за 2013 год. за 1 полугодие.</t>
  </si>
  <si>
    <t>Факт за 1 полугодие</t>
  </si>
  <si>
    <t>1 13 02995 10 0000 130</t>
  </si>
  <si>
    <t>Прочие доходы от компенсации затрат бюджетов поселений</t>
  </si>
  <si>
    <t>1 14 02053100 0000 410</t>
  </si>
  <si>
    <t>1 14 00000 00 0000 430</t>
  </si>
  <si>
    <t>Доходы от реализации иного имущества,находящегося  в собственности поселений</t>
  </si>
  <si>
    <t>Субсидии бюджетам субъектов РФ и муниципальных образований (межбюджетные субсидии) Дор.ком.</t>
  </si>
  <si>
    <t xml:space="preserve">Прочие межбюдж..трансферты, бюджетам поселений </t>
  </si>
  <si>
    <t>Прочие межбюджетные трансферты, передаваемые бюджетам поселений ( ЛМР)</t>
  </si>
  <si>
    <t>05.07.2013г.</t>
  </si>
  <si>
    <t>ИСПОЛНЕНИЕ  РОСПИСИ РАСХОДОВ ЗА 1 полугодие 2013 г.</t>
  </si>
  <si>
    <t>1 полугод.13г.</t>
  </si>
  <si>
    <t>Дорожное хозяйство ДЦП двор.тер.</t>
  </si>
  <si>
    <t>Дорожное хозяйство ДЦП дороги общ.пол.</t>
  </si>
  <si>
    <t>5224011</t>
  </si>
  <si>
    <t>5224013</t>
  </si>
  <si>
    <t xml:space="preserve">Прочие Работы, услуги </t>
  </si>
  <si>
    <t>Приобретение основных средств</t>
  </si>
  <si>
    <t>Приобретение материальных запасов</t>
  </si>
  <si>
    <t>МЦП по ремонту объектов КХ</t>
  </si>
  <si>
    <t>ДЦП по ремонту объектов ЖКХ(т\с 2012)ЛМР</t>
  </si>
  <si>
    <t>5210324</t>
  </si>
  <si>
    <t>МЦП Приобретение осн. средств для КХ</t>
  </si>
  <si>
    <t xml:space="preserve">по состоянию на 01.07.2013 г . </t>
  </si>
  <si>
    <t>Факт по состоянию на 01.07.13г.</t>
  </si>
  <si>
    <t>Остаток на 01.07.2013г. -4357971,86 руб.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</si>
</sst>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?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d/m/yyyy;@"/>
    <numFmt numFmtId="179" formatCode="0.0"/>
    <numFmt numFmtId="180" formatCode="0.0000"/>
    <numFmt numFmtId="181" formatCode="0.000"/>
    <numFmt numFmtId="182" formatCode="0.0000000"/>
    <numFmt numFmtId="183" formatCode="0.000000"/>
    <numFmt numFmtId="184" formatCode="0.00000"/>
  </numFmts>
  <fonts count="59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12"/>
      <name val="Arial Cyr"/>
      <family val="0"/>
    </font>
    <font>
      <sz val="8"/>
      <name val="Arial Cyr"/>
      <family val="0"/>
    </font>
    <font>
      <b/>
      <sz val="7"/>
      <name val="Arial"/>
      <family val="2"/>
    </font>
    <font>
      <b/>
      <i/>
      <sz val="7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8"/>
      <name val="Arial Cyr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7"/>
      <name val="Arial"/>
      <family val="2"/>
    </font>
    <font>
      <sz val="11"/>
      <name val="Arial"/>
      <family val="0"/>
    </font>
    <font>
      <b/>
      <sz val="10"/>
      <name val="Times New Roman"/>
      <family val="1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75">
    <xf numFmtId="0" fontId="0" fillId="0" borderId="0" xfId="0" applyAlignment="1">
      <alignment/>
    </xf>
    <xf numFmtId="0" fontId="0" fillId="0" borderId="0" xfId="0" applyFont="1" applyAlignment="1">
      <alignment/>
    </xf>
    <xf numFmtId="49" fontId="4" fillId="0" borderId="10" xfId="0" applyNumberFormat="1" applyFont="1" applyFill="1" applyBorder="1" applyAlignment="1">
      <alignment horizontal="center" vertical="top" wrapText="1"/>
    </xf>
    <xf numFmtId="49" fontId="5" fillId="0" borderId="11" xfId="0" applyNumberFormat="1" applyFont="1" applyFill="1" applyBorder="1" applyAlignment="1">
      <alignment horizontal="center" vertical="top" wrapText="1"/>
    </xf>
    <xf numFmtId="49" fontId="5" fillId="0" borderId="11" xfId="0" applyNumberFormat="1" applyFont="1" applyFill="1" applyBorder="1" applyAlignment="1">
      <alignment horizontal="left" vertical="top" wrapText="1"/>
    </xf>
    <xf numFmtId="4" fontId="5" fillId="0" borderId="11" xfId="0" applyNumberFormat="1" applyFont="1" applyFill="1" applyBorder="1" applyAlignment="1">
      <alignment horizontal="right" vertical="top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/>
    </xf>
    <xf numFmtId="49" fontId="4" fillId="0" borderId="10" xfId="0" applyNumberFormat="1" applyFont="1" applyFill="1" applyBorder="1" applyAlignment="1">
      <alignment horizontal="left" vertical="top" wrapText="1"/>
    </xf>
    <xf numFmtId="4" fontId="4" fillId="0" borderId="10" xfId="0" applyNumberFormat="1" applyFont="1" applyFill="1" applyBorder="1" applyAlignment="1">
      <alignment horizontal="right" vertical="top" wrapText="1"/>
    </xf>
    <xf numFmtId="172" fontId="5" fillId="0" borderId="11" xfId="0" applyNumberFormat="1" applyFont="1" applyFill="1" applyBorder="1" applyAlignment="1">
      <alignment horizontal="left" vertical="top" wrapText="1"/>
    </xf>
    <xf numFmtId="49" fontId="9" fillId="0" borderId="11" xfId="0" applyNumberFormat="1" applyFont="1" applyFill="1" applyBorder="1" applyAlignment="1">
      <alignment horizontal="left" vertical="top" wrapText="1"/>
    </xf>
    <xf numFmtId="0" fontId="11" fillId="0" borderId="0" xfId="0" applyFont="1" applyAlignment="1">
      <alignment/>
    </xf>
    <xf numFmtId="0" fontId="13" fillId="0" borderId="12" xfId="0" applyFont="1" applyBorder="1" applyAlignment="1">
      <alignment vertical="top" wrapText="1"/>
    </xf>
    <xf numFmtId="0" fontId="14" fillId="0" borderId="13" xfId="0" applyFont="1" applyBorder="1" applyAlignment="1">
      <alignment horizontal="center" vertical="top" wrapText="1"/>
    </xf>
    <xf numFmtId="0" fontId="14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3" fillId="0" borderId="14" xfId="0" applyFont="1" applyBorder="1" applyAlignment="1">
      <alignment vertical="top" wrapText="1"/>
    </xf>
    <xf numFmtId="0" fontId="13" fillId="0" borderId="15" xfId="0" applyFont="1" applyBorder="1" applyAlignment="1">
      <alignment vertical="top" wrapText="1"/>
    </xf>
    <xf numFmtId="0" fontId="14" fillId="0" borderId="13" xfId="0" applyFont="1" applyBorder="1" applyAlignment="1">
      <alignment vertical="top" wrapText="1"/>
    </xf>
    <xf numFmtId="0" fontId="14" fillId="0" borderId="15" xfId="0" applyFont="1" applyBorder="1" applyAlignment="1">
      <alignment vertical="top" wrapText="1"/>
    </xf>
    <xf numFmtId="0" fontId="14" fillId="0" borderId="14" xfId="0" applyFont="1" applyBorder="1" applyAlignment="1">
      <alignment vertical="top" wrapText="1"/>
    </xf>
    <xf numFmtId="0" fontId="14" fillId="0" borderId="16" xfId="0" applyFont="1" applyBorder="1" applyAlignment="1">
      <alignment vertical="top" wrapText="1"/>
    </xf>
    <xf numFmtId="0" fontId="13" fillId="0" borderId="17" xfId="0" applyFont="1" applyBorder="1" applyAlignment="1">
      <alignment vertical="top" wrapText="1"/>
    </xf>
    <xf numFmtId="0" fontId="13" fillId="0" borderId="18" xfId="0" applyFont="1" applyBorder="1" applyAlignment="1">
      <alignment vertical="top" wrapText="1"/>
    </xf>
    <xf numFmtId="0" fontId="14" fillId="0" borderId="19" xfId="0" applyFont="1" applyBorder="1" applyAlignment="1">
      <alignment vertical="top" wrapText="1"/>
    </xf>
    <xf numFmtId="0" fontId="11" fillId="0" borderId="0" xfId="0" applyFont="1" applyAlignment="1">
      <alignment horizontal="left"/>
    </xf>
    <xf numFmtId="0" fontId="12" fillId="0" borderId="19" xfId="0" applyFont="1" applyBorder="1" applyAlignment="1">
      <alignment horizontal="center" vertical="top" wrapText="1"/>
    </xf>
    <xf numFmtId="0" fontId="12" fillId="0" borderId="20" xfId="0" applyFont="1" applyBorder="1" applyAlignment="1">
      <alignment horizontal="center" vertical="top" wrapText="1"/>
    </xf>
    <xf numFmtId="0" fontId="15" fillId="0" borderId="0" xfId="0" applyFont="1" applyAlignment="1">
      <alignment/>
    </xf>
    <xf numFmtId="0" fontId="15" fillId="0" borderId="0" xfId="0" applyFont="1" applyAlignment="1">
      <alignment horizontal="left"/>
    </xf>
    <xf numFmtId="0" fontId="14" fillId="0" borderId="21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13" fillId="0" borderId="16" xfId="0" applyFont="1" applyBorder="1" applyAlignment="1">
      <alignment vertical="top" wrapText="1"/>
    </xf>
    <xf numFmtId="0" fontId="14" fillId="0" borderId="20" xfId="0" applyFont="1" applyBorder="1" applyAlignment="1">
      <alignment horizontal="center" vertical="top" wrapText="1"/>
    </xf>
    <xf numFmtId="0" fontId="14" fillId="0" borderId="20" xfId="0" applyFont="1" applyBorder="1" applyAlignment="1">
      <alignment vertical="top" wrapText="1"/>
    </xf>
    <xf numFmtId="0" fontId="13" fillId="0" borderId="11" xfId="0" applyFont="1" applyBorder="1" applyAlignment="1">
      <alignment vertical="top" wrapText="1"/>
    </xf>
    <xf numFmtId="0" fontId="13" fillId="0" borderId="23" xfId="0" applyFont="1" applyBorder="1" applyAlignment="1">
      <alignment vertical="top" wrapText="1"/>
    </xf>
    <xf numFmtId="0" fontId="13" fillId="0" borderId="24" xfId="0" applyFont="1" applyBorder="1" applyAlignment="1">
      <alignment vertical="top" wrapText="1"/>
    </xf>
    <xf numFmtId="49" fontId="3" fillId="0" borderId="25" xfId="0" applyNumberFormat="1" applyFont="1" applyFill="1" applyBorder="1" applyAlignment="1">
      <alignment horizontal="center" vertical="center"/>
    </xf>
    <xf numFmtId="49" fontId="3" fillId="0" borderId="26" xfId="0" applyNumberFormat="1" applyFont="1" applyFill="1" applyBorder="1" applyAlignment="1">
      <alignment horizontal="center" vertical="center" wrapText="1"/>
    </xf>
    <xf numFmtId="49" fontId="8" fillId="0" borderId="26" xfId="0" applyNumberFormat="1" applyFont="1" applyFill="1" applyBorder="1" applyAlignment="1">
      <alignment horizontal="center" vertical="center" wrapText="1"/>
    </xf>
    <xf numFmtId="49" fontId="4" fillId="0" borderId="27" xfId="0" applyNumberFormat="1" applyFont="1" applyFill="1" applyBorder="1" applyAlignment="1">
      <alignment horizontal="center" vertical="top" wrapText="1"/>
    </xf>
    <xf numFmtId="4" fontId="4" fillId="0" borderId="27" xfId="0" applyNumberFormat="1" applyFont="1" applyFill="1" applyBorder="1" applyAlignment="1">
      <alignment horizontal="right" vertical="top" wrapText="1"/>
    </xf>
    <xf numFmtId="179" fontId="17" fillId="0" borderId="21" xfId="0" applyNumberFormat="1" applyFont="1" applyBorder="1" applyAlignment="1">
      <alignment horizontal="center" vertical="top" wrapText="1"/>
    </xf>
    <xf numFmtId="179" fontId="18" fillId="0" borderId="0" xfId="0" applyNumberFormat="1" applyFont="1" applyBorder="1" applyAlignment="1">
      <alignment horizontal="center" vertical="top" wrapText="1"/>
    </xf>
    <xf numFmtId="179" fontId="17" fillId="0" borderId="22" xfId="0" applyNumberFormat="1" applyFont="1" applyBorder="1" applyAlignment="1">
      <alignment horizontal="center" vertical="top" wrapText="1"/>
    </xf>
    <xf numFmtId="2" fontId="18" fillId="0" borderId="11" xfId="0" applyNumberFormat="1" applyFont="1" applyBorder="1" applyAlignment="1">
      <alignment horizontal="center" vertical="top" wrapText="1"/>
    </xf>
    <xf numFmtId="2" fontId="18" fillId="0" borderId="0" xfId="0" applyNumberFormat="1" applyFont="1" applyBorder="1" applyAlignment="1">
      <alignment horizontal="center" vertical="top" wrapText="1"/>
    </xf>
    <xf numFmtId="2" fontId="17" fillId="0" borderId="22" xfId="0" applyNumberFormat="1" applyFont="1" applyBorder="1" applyAlignment="1">
      <alignment horizontal="center" vertical="top" wrapText="1"/>
    </xf>
    <xf numFmtId="2" fontId="18" fillId="0" borderId="21" xfId="0" applyNumberFormat="1" applyFont="1" applyBorder="1" applyAlignment="1">
      <alignment horizontal="center" vertical="top" wrapText="1"/>
    </xf>
    <xf numFmtId="2" fontId="17" fillId="0" borderId="28" xfId="0" applyNumberFormat="1" applyFont="1" applyBorder="1" applyAlignment="1">
      <alignment horizontal="center" vertical="top" wrapText="1"/>
    </xf>
    <xf numFmtId="179" fontId="18" fillId="0" borderId="29" xfId="0" applyNumberFormat="1" applyFont="1" applyBorder="1" applyAlignment="1">
      <alignment horizontal="center" vertical="top" wrapText="1"/>
    </xf>
    <xf numFmtId="179" fontId="17" fillId="0" borderId="0" xfId="0" applyNumberFormat="1" applyFont="1" applyBorder="1" applyAlignment="1">
      <alignment horizontal="center" vertical="top" wrapText="1"/>
    </xf>
    <xf numFmtId="179" fontId="18" fillId="0" borderId="21" xfId="0" applyNumberFormat="1" applyFont="1" applyBorder="1" applyAlignment="1">
      <alignment horizontal="center" vertical="top" wrapText="1"/>
    </xf>
    <xf numFmtId="179" fontId="18" fillId="0" borderId="30" xfId="0" applyNumberFormat="1" applyFont="1" applyBorder="1" applyAlignment="1">
      <alignment horizontal="center" vertical="top" wrapText="1"/>
    </xf>
    <xf numFmtId="0" fontId="18" fillId="0" borderId="11" xfId="0" applyFont="1" applyBorder="1" applyAlignment="1">
      <alignment horizontal="center" vertical="top" wrapText="1"/>
    </xf>
    <xf numFmtId="0" fontId="18" fillId="0" borderId="26" xfId="0" applyFont="1" applyBorder="1" applyAlignment="1">
      <alignment horizontal="center" vertical="top" wrapText="1"/>
    </xf>
    <xf numFmtId="179" fontId="19" fillId="0" borderId="22" xfId="0" applyNumberFormat="1" applyFont="1" applyBorder="1" applyAlignment="1">
      <alignment horizontal="center" vertical="top" wrapText="1"/>
    </xf>
    <xf numFmtId="179" fontId="20" fillId="0" borderId="31" xfId="0" applyNumberFormat="1" applyFont="1" applyBorder="1" applyAlignment="1">
      <alignment horizontal="center" vertical="top" wrapText="1"/>
    </xf>
    <xf numFmtId="179" fontId="20" fillId="0" borderId="21" xfId="0" applyNumberFormat="1" applyFont="1" applyBorder="1" applyAlignment="1">
      <alignment horizontal="center" vertical="top" wrapText="1"/>
    </xf>
    <xf numFmtId="179" fontId="17" fillId="0" borderId="32" xfId="0" applyNumberFormat="1" applyFont="1" applyBorder="1" applyAlignment="1">
      <alignment horizontal="center" vertical="top" wrapText="1"/>
    </xf>
    <xf numFmtId="0" fontId="18" fillId="0" borderId="33" xfId="0" applyFont="1" applyBorder="1" applyAlignment="1">
      <alignment horizontal="center"/>
    </xf>
    <xf numFmtId="0" fontId="18" fillId="0" borderId="34" xfId="0" applyFont="1" applyBorder="1" applyAlignment="1">
      <alignment/>
    </xf>
    <xf numFmtId="0" fontId="13" fillId="0" borderId="35" xfId="0" applyFont="1" applyBorder="1" applyAlignment="1">
      <alignment/>
    </xf>
    <xf numFmtId="0" fontId="15" fillId="0" borderId="32" xfId="0" applyFont="1" applyBorder="1" applyAlignment="1">
      <alignment/>
    </xf>
    <xf numFmtId="0" fontId="18" fillId="0" borderId="36" xfId="0" applyFont="1" applyBorder="1" applyAlignment="1">
      <alignment horizontal="center"/>
    </xf>
    <xf numFmtId="179" fontId="17" fillId="0" borderId="34" xfId="0" applyNumberFormat="1" applyFont="1" applyBorder="1" applyAlignment="1">
      <alignment horizontal="center" vertical="top" wrapText="1"/>
    </xf>
    <xf numFmtId="0" fontId="18" fillId="0" borderId="37" xfId="0" applyFont="1" applyBorder="1" applyAlignment="1">
      <alignment horizontal="center"/>
    </xf>
    <xf numFmtId="0" fontId="18" fillId="0" borderId="38" xfId="0" applyFont="1" applyBorder="1" applyAlignment="1">
      <alignment/>
    </xf>
    <xf numFmtId="0" fontId="18" fillId="0" borderId="38" xfId="0" applyFont="1" applyBorder="1" applyAlignment="1">
      <alignment horizontal="center"/>
    </xf>
    <xf numFmtId="2" fontId="17" fillId="0" borderId="34" xfId="0" applyNumberFormat="1" applyFont="1" applyBorder="1" applyAlignment="1">
      <alignment horizontal="center" vertical="top" wrapText="1"/>
    </xf>
    <xf numFmtId="0" fontId="18" fillId="0" borderId="39" xfId="0" applyFont="1" applyBorder="1" applyAlignment="1">
      <alignment/>
    </xf>
    <xf numFmtId="0" fontId="17" fillId="0" borderId="32" xfId="0" applyFont="1" applyBorder="1" applyAlignment="1">
      <alignment horizontal="center" vertical="top" wrapText="1"/>
    </xf>
    <xf numFmtId="179" fontId="18" fillId="0" borderId="40" xfId="0" applyNumberFormat="1" applyFont="1" applyBorder="1" applyAlignment="1">
      <alignment horizontal="center" vertical="top" wrapText="1"/>
    </xf>
    <xf numFmtId="0" fontId="18" fillId="0" borderId="41" xfId="0" applyFont="1" applyBorder="1" applyAlignment="1">
      <alignment horizontal="center"/>
    </xf>
    <xf numFmtId="179" fontId="18" fillId="0" borderId="42" xfId="0" applyNumberFormat="1" applyFont="1" applyBorder="1" applyAlignment="1">
      <alignment horizontal="center"/>
    </xf>
    <xf numFmtId="179" fontId="18" fillId="0" borderId="36" xfId="0" applyNumberFormat="1" applyFont="1" applyBorder="1" applyAlignment="1">
      <alignment horizontal="center"/>
    </xf>
    <xf numFmtId="179" fontId="18" fillId="0" borderId="34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 vertical="top" wrapText="1"/>
    </xf>
    <xf numFmtId="0" fontId="18" fillId="0" borderId="42" xfId="0" applyFont="1" applyBorder="1" applyAlignment="1">
      <alignment/>
    </xf>
    <xf numFmtId="49" fontId="9" fillId="0" borderId="43" xfId="0" applyNumberFormat="1" applyFont="1" applyFill="1" applyBorder="1" applyAlignment="1">
      <alignment horizontal="left" vertical="top" wrapText="1"/>
    </xf>
    <xf numFmtId="49" fontId="5" fillId="0" borderId="43" xfId="0" applyNumberFormat="1" applyFont="1" applyFill="1" applyBorder="1" applyAlignment="1">
      <alignment horizontal="center" vertical="top" wrapText="1"/>
    </xf>
    <xf numFmtId="4" fontId="5" fillId="0" borderId="43" xfId="0" applyNumberFormat="1" applyFont="1" applyFill="1" applyBorder="1" applyAlignment="1">
      <alignment horizontal="right" vertical="top" wrapText="1"/>
    </xf>
    <xf numFmtId="49" fontId="3" fillId="0" borderId="44" xfId="0" applyNumberFormat="1" applyFont="1" applyFill="1" applyBorder="1" applyAlignment="1">
      <alignment horizontal="center" vertical="top" wrapText="1"/>
    </xf>
    <xf numFmtId="4" fontId="3" fillId="0" borderId="44" xfId="0" applyNumberFormat="1" applyFont="1" applyFill="1" applyBorder="1" applyAlignment="1">
      <alignment horizontal="right" vertical="top" wrapText="1"/>
    </xf>
    <xf numFmtId="49" fontId="5" fillId="0" borderId="45" xfId="0" applyNumberFormat="1" applyFont="1" applyFill="1" applyBorder="1" applyAlignment="1">
      <alignment horizontal="left" vertical="top" wrapText="1"/>
    </xf>
    <xf numFmtId="49" fontId="5" fillId="0" borderId="44" xfId="0" applyNumberFormat="1" applyFont="1" applyFill="1" applyBorder="1" applyAlignment="1">
      <alignment horizontal="center" vertical="top" wrapText="1"/>
    </xf>
    <xf numFmtId="4" fontId="5" fillId="0" borderId="44" xfId="0" applyNumberFormat="1" applyFont="1" applyFill="1" applyBorder="1" applyAlignment="1">
      <alignment horizontal="right" vertical="top" wrapText="1"/>
    </xf>
    <xf numFmtId="49" fontId="4" fillId="0" borderId="27" xfId="0" applyNumberFormat="1" applyFont="1" applyFill="1" applyBorder="1" applyAlignment="1">
      <alignment horizontal="left" vertical="top" wrapText="1"/>
    </xf>
    <xf numFmtId="172" fontId="5" fillId="0" borderId="33" xfId="0" applyNumberFormat="1" applyFont="1" applyFill="1" applyBorder="1" applyAlignment="1">
      <alignment horizontal="left" vertical="top" wrapText="1"/>
    </xf>
    <xf numFmtId="49" fontId="5" fillId="0" borderId="25" xfId="0" applyNumberFormat="1" applyFont="1" applyFill="1" applyBorder="1" applyAlignment="1">
      <alignment horizontal="center" vertical="top" wrapText="1"/>
    </xf>
    <xf numFmtId="4" fontId="5" fillId="0" borderId="25" xfId="0" applyNumberFormat="1" applyFont="1" applyFill="1" applyBorder="1" applyAlignment="1">
      <alignment horizontal="right" vertical="top" wrapText="1"/>
    </xf>
    <xf numFmtId="49" fontId="3" fillId="0" borderId="45" xfId="0" applyNumberFormat="1" applyFont="1" applyFill="1" applyBorder="1" applyAlignment="1">
      <alignment horizontal="center" vertical="top" wrapText="1"/>
    </xf>
    <xf numFmtId="4" fontId="5" fillId="0" borderId="46" xfId="0" applyNumberFormat="1" applyFont="1" applyFill="1" applyBorder="1" applyAlignment="1">
      <alignment horizontal="right" vertical="top" wrapText="1"/>
    </xf>
    <xf numFmtId="4" fontId="5" fillId="0" borderId="33" xfId="0" applyNumberFormat="1" applyFont="1" applyFill="1" applyBorder="1" applyAlignment="1">
      <alignment horizontal="right" vertical="top" wrapText="1"/>
    </xf>
    <xf numFmtId="49" fontId="5" fillId="0" borderId="25" xfId="0" applyNumberFormat="1" applyFont="1" applyFill="1" applyBorder="1" applyAlignment="1">
      <alignment horizontal="left" vertical="top" wrapText="1"/>
    </xf>
    <xf numFmtId="49" fontId="3" fillId="0" borderId="47" xfId="0" applyNumberFormat="1" applyFont="1" applyFill="1" applyBorder="1" applyAlignment="1">
      <alignment horizontal="left"/>
    </xf>
    <xf numFmtId="49" fontId="3" fillId="0" borderId="25" xfId="0" applyNumberFormat="1" applyFont="1" applyFill="1" applyBorder="1" applyAlignment="1">
      <alignment horizontal="center"/>
    </xf>
    <xf numFmtId="4" fontId="3" fillId="0" borderId="25" xfId="0" applyNumberFormat="1" applyFont="1" applyFill="1" applyBorder="1" applyAlignment="1">
      <alignment horizontal="right" wrapText="1"/>
    </xf>
    <xf numFmtId="49" fontId="5" fillId="0" borderId="23" xfId="0" applyNumberFormat="1" applyFont="1" applyFill="1" applyBorder="1" applyAlignment="1">
      <alignment horizontal="left"/>
    </xf>
    <xf numFmtId="49" fontId="5" fillId="0" borderId="11" xfId="0" applyNumberFormat="1" applyFont="1" applyFill="1" applyBorder="1" applyAlignment="1">
      <alignment horizontal="center"/>
    </xf>
    <xf numFmtId="4" fontId="5" fillId="0" borderId="11" xfId="0" applyNumberFormat="1" applyFont="1" applyFill="1" applyBorder="1" applyAlignment="1">
      <alignment horizontal="right" wrapText="1"/>
    </xf>
    <xf numFmtId="49" fontId="5" fillId="0" borderId="24" xfId="0" applyNumberFormat="1" applyFont="1" applyFill="1" applyBorder="1" applyAlignment="1">
      <alignment horizontal="left"/>
    </xf>
    <xf numFmtId="49" fontId="5" fillId="0" borderId="26" xfId="0" applyNumberFormat="1" applyFont="1" applyFill="1" applyBorder="1" applyAlignment="1">
      <alignment horizontal="center"/>
    </xf>
    <xf numFmtId="4" fontId="5" fillId="0" borderId="26" xfId="0" applyNumberFormat="1" applyFont="1" applyFill="1" applyBorder="1" applyAlignment="1">
      <alignment horizontal="right" wrapText="1"/>
    </xf>
    <xf numFmtId="0" fontId="0" fillId="0" borderId="48" xfId="0" applyBorder="1" applyAlignment="1">
      <alignment/>
    </xf>
    <xf numFmtId="0" fontId="0" fillId="0" borderId="15" xfId="0" applyBorder="1" applyAlignment="1">
      <alignment/>
    </xf>
    <xf numFmtId="179" fontId="10" fillId="0" borderId="44" xfId="0" applyNumberFormat="1" applyFont="1" applyBorder="1" applyAlignment="1">
      <alignment/>
    </xf>
    <xf numFmtId="0" fontId="13" fillId="0" borderId="49" xfId="0" applyFont="1" applyBorder="1" applyAlignment="1">
      <alignment vertical="top" wrapText="1"/>
    </xf>
    <xf numFmtId="2" fontId="17" fillId="0" borderId="35" xfId="0" applyNumberFormat="1" applyFont="1" applyBorder="1" applyAlignment="1">
      <alignment horizontal="center" vertical="top" wrapText="1"/>
    </xf>
    <xf numFmtId="0" fontId="0" fillId="0" borderId="14" xfId="0" applyBorder="1" applyAlignment="1">
      <alignment/>
    </xf>
    <xf numFmtId="0" fontId="4" fillId="0" borderId="19" xfId="0" applyFont="1" applyBorder="1" applyAlignment="1">
      <alignment/>
    </xf>
    <xf numFmtId="0" fontId="22" fillId="0" borderId="0" xfId="0" applyFont="1" applyAlignment="1">
      <alignment/>
    </xf>
    <xf numFmtId="2" fontId="17" fillId="0" borderId="32" xfId="0" applyNumberFormat="1" applyFont="1" applyBorder="1" applyAlignment="1">
      <alignment horizontal="center" vertical="top" wrapText="1"/>
    </xf>
    <xf numFmtId="2" fontId="3" fillId="0" borderId="50" xfId="0" applyNumberFormat="1" applyFont="1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179" fontId="21" fillId="0" borderId="15" xfId="0" applyNumberFormat="1" applyFont="1" applyBorder="1" applyAlignment="1">
      <alignment/>
    </xf>
    <xf numFmtId="179" fontId="18" fillId="0" borderId="0" xfId="0" applyNumberFormat="1" applyFont="1" applyBorder="1" applyAlignment="1">
      <alignment horizontal="center"/>
    </xf>
    <xf numFmtId="179" fontId="20" fillId="0" borderId="51" xfId="0" applyNumberFormat="1" applyFont="1" applyBorder="1" applyAlignment="1">
      <alignment horizontal="center" vertical="top" wrapText="1"/>
    </xf>
    <xf numFmtId="0" fontId="15" fillId="0" borderId="52" xfId="0" applyFont="1" applyBorder="1" applyAlignment="1">
      <alignment vertical="top" wrapText="1"/>
    </xf>
    <xf numFmtId="0" fontId="15" fillId="0" borderId="16" xfId="0" applyFont="1" applyBorder="1" applyAlignment="1">
      <alignment vertical="top" wrapText="1"/>
    </xf>
    <xf numFmtId="0" fontId="15" fillId="0" borderId="11" xfId="0" applyFont="1" applyBorder="1" applyAlignment="1">
      <alignment vertical="top" wrapText="1"/>
    </xf>
    <xf numFmtId="0" fontId="15" fillId="0" borderId="17" xfId="0" applyFont="1" applyBorder="1" applyAlignment="1">
      <alignment vertical="top" wrapText="1"/>
    </xf>
    <xf numFmtId="0" fontId="15" fillId="0" borderId="13" xfId="0" applyFont="1" applyBorder="1" applyAlignment="1">
      <alignment vertical="top" wrapText="1"/>
    </xf>
    <xf numFmtId="0" fontId="15" fillId="0" borderId="26" xfId="0" applyFont="1" applyBorder="1" applyAlignment="1">
      <alignment wrapText="1"/>
    </xf>
    <xf numFmtId="0" fontId="15" fillId="0" borderId="32" xfId="0" applyFont="1" applyBorder="1" applyAlignment="1">
      <alignment vertical="top" wrapText="1"/>
    </xf>
    <xf numFmtId="0" fontId="15" fillId="0" borderId="18" xfId="0" applyFont="1" applyBorder="1" applyAlignment="1">
      <alignment vertical="top" wrapText="1"/>
    </xf>
    <xf numFmtId="179" fontId="0" fillId="0" borderId="17" xfId="0" applyNumberFormat="1" applyBorder="1" applyAlignment="1">
      <alignment/>
    </xf>
    <xf numFmtId="179" fontId="0" fillId="0" borderId="18" xfId="0" applyNumberFormat="1" applyBorder="1" applyAlignment="1">
      <alignment/>
    </xf>
    <xf numFmtId="179" fontId="4" fillId="0" borderId="53" xfId="0" applyNumberFormat="1" applyFont="1" applyBorder="1" applyAlignment="1">
      <alignment/>
    </xf>
    <xf numFmtId="179" fontId="0" fillId="0" borderId="19" xfId="0" applyNumberFormat="1" applyBorder="1" applyAlignment="1">
      <alignment/>
    </xf>
    <xf numFmtId="0" fontId="23" fillId="0" borderId="28" xfId="0" applyFont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left" vertical="top" wrapText="1"/>
    </xf>
    <xf numFmtId="49" fontId="4" fillId="0" borderId="11" xfId="0" applyNumberFormat="1" applyFont="1" applyFill="1" applyBorder="1" applyAlignment="1">
      <alignment horizontal="center" vertical="top" wrapText="1"/>
    </xf>
    <xf numFmtId="4" fontId="4" fillId="0" borderId="11" xfId="0" applyNumberFormat="1" applyFont="1" applyFill="1" applyBorder="1" applyAlignment="1">
      <alignment horizontal="right" vertical="top" wrapText="1"/>
    </xf>
    <xf numFmtId="49" fontId="3" fillId="0" borderId="11" xfId="0" applyNumberFormat="1" applyFont="1" applyFill="1" applyBorder="1" applyAlignment="1">
      <alignment horizontal="left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4" fontId="3" fillId="0" borderId="11" xfId="0" applyNumberFormat="1" applyFont="1" applyFill="1" applyBorder="1" applyAlignment="1">
      <alignment horizontal="right" vertical="top" wrapText="1"/>
    </xf>
    <xf numFmtId="49" fontId="0" fillId="0" borderId="46" xfId="0" applyNumberFormat="1" applyFont="1" applyBorder="1" applyAlignment="1">
      <alignment/>
    </xf>
    <xf numFmtId="4" fontId="5" fillId="0" borderId="54" xfId="0" applyNumberFormat="1" applyFont="1" applyFill="1" applyBorder="1" applyAlignment="1">
      <alignment horizontal="right" vertical="top" wrapText="1"/>
    </xf>
    <xf numFmtId="4" fontId="5" fillId="0" borderId="50" xfId="0" applyNumberFormat="1" applyFont="1" applyFill="1" applyBorder="1" applyAlignment="1">
      <alignment horizontal="right" vertical="top" wrapText="1"/>
    </xf>
    <xf numFmtId="0" fontId="4" fillId="0" borderId="46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54" xfId="0" applyFont="1" applyBorder="1" applyAlignment="1">
      <alignment/>
    </xf>
    <xf numFmtId="0" fontId="3" fillId="0" borderId="50" xfId="0" applyFont="1" applyBorder="1" applyAlignment="1">
      <alignment/>
    </xf>
    <xf numFmtId="4" fontId="5" fillId="0" borderId="34" xfId="0" applyNumberFormat="1" applyFont="1" applyFill="1" applyBorder="1" applyAlignment="1">
      <alignment horizontal="right" vertical="top" wrapText="1"/>
    </xf>
    <xf numFmtId="4" fontId="4" fillId="0" borderId="33" xfId="0" applyNumberFormat="1" applyFont="1" applyFill="1" applyBorder="1" applyAlignment="1">
      <alignment horizontal="right" vertical="top" wrapText="1"/>
    </xf>
    <xf numFmtId="4" fontId="3" fillId="0" borderId="33" xfId="0" applyNumberFormat="1" applyFont="1" applyFill="1" applyBorder="1" applyAlignment="1">
      <alignment horizontal="right" vertical="top" wrapText="1"/>
    </xf>
    <xf numFmtId="4" fontId="3" fillId="0" borderId="46" xfId="0" applyNumberFormat="1" applyFont="1" applyFill="1" applyBorder="1" applyAlignment="1">
      <alignment horizontal="right" wrapText="1"/>
    </xf>
    <xf numFmtId="4" fontId="5" fillId="0" borderId="33" xfId="0" applyNumberFormat="1" applyFont="1" applyFill="1" applyBorder="1" applyAlignment="1">
      <alignment horizontal="right" wrapText="1"/>
    </xf>
    <xf numFmtId="4" fontId="5" fillId="0" borderId="41" xfId="0" applyNumberFormat="1" applyFont="1" applyFill="1" applyBorder="1" applyAlignment="1">
      <alignment horizontal="right" wrapText="1"/>
    </xf>
    <xf numFmtId="49" fontId="3" fillId="0" borderId="32" xfId="0" applyNumberFormat="1" applyFont="1" applyBorder="1" applyAlignment="1">
      <alignment/>
    </xf>
    <xf numFmtId="49" fontId="3" fillId="0" borderId="35" xfId="0" applyNumberFormat="1" applyFont="1" applyBorder="1" applyAlignment="1">
      <alignment/>
    </xf>
    <xf numFmtId="179" fontId="4" fillId="0" borderId="19" xfId="0" applyNumberFormat="1" applyFont="1" applyBorder="1" applyAlignment="1">
      <alignment/>
    </xf>
    <xf numFmtId="179" fontId="4" fillId="0" borderId="18" xfId="0" applyNumberFormat="1" applyFont="1" applyBorder="1" applyAlignment="1">
      <alignment/>
    </xf>
    <xf numFmtId="179" fontId="4" fillId="0" borderId="17" xfId="0" applyNumberFormat="1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179" fontId="4" fillId="0" borderId="55" xfId="0" applyNumberFormat="1" applyFont="1" applyBorder="1" applyAlignment="1">
      <alignment/>
    </xf>
    <xf numFmtId="179" fontId="3" fillId="0" borderId="19" xfId="0" applyNumberFormat="1" applyFont="1" applyBorder="1" applyAlignment="1">
      <alignment/>
    </xf>
    <xf numFmtId="179" fontId="3" fillId="0" borderId="53" xfId="0" applyNumberFormat="1" applyFont="1" applyBorder="1" applyAlignment="1">
      <alignment/>
    </xf>
    <xf numFmtId="179" fontId="3" fillId="0" borderId="17" xfId="0" applyNumberFormat="1" applyFont="1" applyBorder="1" applyAlignment="1">
      <alignment/>
    </xf>
    <xf numFmtId="0" fontId="10" fillId="0" borderId="12" xfId="0" applyFont="1" applyBorder="1" applyAlignment="1">
      <alignment/>
    </xf>
    <xf numFmtId="2" fontId="17" fillId="0" borderId="37" xfId="0" applyNumberFormat="1" applyFont="1" applyBorder="1" applyAlignment="1">
      <alignment horizontal="center" vertical="top" wrapText="1"/>
    </xf>
    <xf numFmtId="179" fontId="19" fillId="0" borderId="19" xfId="0" applyNumberFormat="1" applyFont="1" applyBorder="1" applyAlignment="1">
      <alignment horizontal="center" vertical="top" wrapText="1"/>
    </xf>
    <xf numFmtId="179" fontId="0" fillId="0" borderId="53" xfId="0" applyNumberFormat="1" applyBorder="1" applyAlignment="1">
      <alignment/>
    </xf>
    <xf numFmtId="49" fontId="3" fillId="0" borderId="56" xfId="0" applyNumberFormat="1" applyFont="1" applyFill="1" applyBorder="1" applyAlignment="1">
      <alignment horizontal="left"/>
    </xf>
    <xf numFmtId="49" fontId="3" fillId="0" borderId="57" xfId="0" applyNumberFormat="1" applyFont="1" applyFill="1" applyBorder="1" applyAlignment="1">
      <alignment horizontal="center"/>
    </xf>
    <xf numFmtId="4" fontId="3" fillId="0" borderId="57" xfId="0" applyNumberFormat="1" applyFont="1" applyFill="1" applyBorder="1" applyAlignment="1">
      <alignment horizontal="right" wrapText="1"/>
    </xf>
    <xf numFmtId="4" fontId="3" fillId="0" borderId="58" xfId="0" applyNumberFormat="1" applyFont="1" applyFill="1" applyBorder="1" applyAlignment="1">
      <alignment horizontal="right" wrapText="1"/>
    </xf>
    <xf numFmtId="179" fontId="4" fillId="0" borderId="12" xfId="0" applyNumberFormat="1" applyFont="1" applyBorder="1" applyAlignment="1">
      <alignment/>
    </xf>
    <xf numFmtId="179" fontId="4" fillId="0" borderId="23" xfId="0" applyNumberFormat="1" applyFont="1" applyBorder="1" applyAlignment="1">
      <alignment/>
    </xf>
    <xf numFmtId="0" fontId="0" fillId="0" borderId="49" xfId="0" applyBorder="1" applyAlignment="1">
      <alignment/>
    </xf>
    <xf numFmtId="0" fontId="0" fillId="0" borderId="32" xfId="0" applyBorder="1" applyAlignment="1">
      <alignment/>
    </xf>
    <xf numFmtId="0" fontId="0" fillId="0" borderId="59" xfId="0" applyBorder="1" applyAlignment="1">
      <alignment/>
    </xf>
    <xf numFmtId="0" fontId="0" fillId="0" borderId="37" xfId="0" applyBorder="1" applyAlignment="1">
      <alignment/>
    </xf>
    <xf numFmtId="0" fontId="0" fillId="0" borderId="16" xfId="0" applyBorder="1" applyAlignment="1">
      <alignment/>
    </xf>
    <xf numFmtId="0" fontId="0" fillId="0" borderId="35" xfId="0" applyBorder="1" applyAlignment="1">
      <alignment/>
    </xf>
    <xf numFmtId="0" fontId="0" fillId="0" borderId="12" xfId="0" applyBorder="1" applyAlignment="1">
      <alignment/>
    </xf>
    <xf numFmtId="0" fontId="0" fillId="0" borderId="34" xfId="0" applyBorder="1" applyAlignment="1">
      <alignment/>
    </xf>
    <xf numFmtId="0" fontId="0" fillId="0" borderId="20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60" xfId="0" applyBorder="1" applyAlignment="1">
      <alignment/>
    </xf>
    <xf numFmtId="0" fontId="0" fillId="0" borderId="47" xfId="0" applyBorder="1" applyAlignment="1">
      <alignment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0" fontId="10" fillId="0" borderId="64" xfId="0" applyFont="1" applyBorder="1" applyAlignment="1">
      <alignment/>
    </xf>
    <xf numFmtId="0" fontId="10" fillId="0" borderId="65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4" xfId="0" applyFont="1" applyBorder="1" applyAlignment="1">
      <alignment/>
    </xf>
    <xf numFmtId="0" fontId="10" fillId="0" borderId="39" xfId="0" applyFont="1" applyBorder="1" applyAlignment="1">
      <alignment/>
    </xf>
    <xf numFmtId="0" fontId="0" fillId="0" borderId="66" xfId="0" applyBorder="1" applyAlignment="1">
      <alignment/>
    </xf>
    <xf numFmtId="0" fontId="0" fillId="0" borderId="42" xfId="0" applyBorder="1" applyAlignment="1">
      <alignment/>
    </xf>
    <xf numFmtId="0" fontId="0" fillId="0" borderId="38" xfId="0" applyBorder="1" applyAlignment="1">
      <alignment/>
    </xf>
    <xf numFmtId="0" fontId="0" fillId="0" borderId="67" xfId="0" applyBorder="1" applyAlignment="1">
      <alignment/>
    </xf>
    <xf numFmtId="0" fontId="0" fillId="0" borderId="68" xfId="0" applyBorder="1" applyAlignment="1">
      <alignment/>
    </xf>
    <xf numFmtId="0" fontId="0" fillId="0" borderId="55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36" xfId="0" applyBorder="1" applyAlignment="1">
      <alignment/>
    </xf>
    <xf numFmtId="0" fontId="0" fillId="0" borderId="53" xfId="0" applyBorder="1" applyAlignment="1">
      <alignment horizontal="center"/>
    </xf>
    <xf numFmtId="0" fontId="0" fillId="0" borderId="69" xfId="0" applyBorder="1" applyAlignment="1">
      <alignment/>
    </xf>
    <xf numFmtId="0" fontId="0" fillId="0" borderId="70" xfId="0" applyBorder="1" applyAlignment="1">
      <alignment/>
    </xf>
    <xf numFmtId="0" fontId="0" fillId="0" borderId="19" xfId="0" applyBorder="1" applyAlignment="1">
      <alignment horizontal="center"/>
    </xf>
    <xf numFmtId="0" fontId="10" fillId="0" borderId="34" xfId="0" applyFont="1" applyBorder="1" applyAlignment="1">
      <alignment/>
    </xf>
    <xf numFmtId="0" fontId="10" fillId="0" borderId="19" xfId="0" applyFont="1" applyBorder="1" applyAlignment="1">
      <alignment horizontal="center"/>
    </xf>
    <xf numFmtId="0" fontId="10" fillId="0" borderId="45" xfId="0" applyFont="1" applyBorder="1" applyAlignment="1">
      <alignment/>
    </xf>
    <xf numFmtId="0" fontId="10" fillId="0" borderId="71" xfId="0" applyFont="1" applyBorder="1" applyAlignment="1">
      <alignment horizontal="center"/>
    </xf>
    <xf numFmtId="0" fontId="10" fillId="0" borderId="0" xfId="0" applyFont="1" applyAlignment="1">
      <alignment/>
    </xf>
    <xf numFmtId="0" fontId="0" fillId="0" borderId="14" xfId="0" applyBorder="1" applyAlignment="1">
      <alignment horizontal="center"/>
    </xf>
    <xf numFmtId="0" fontId="0" fillId="0" borderId="56" xfId="0" applyBorder="1" applyAlignment="1">
      <alignment/>
    </xf>
    <xf numFmtId="0" fontId="0" fillId="0" borderId="72" xfId="0" applyBorder="1" applyAlignment="1">
      <alignment/>
    </xf>
    <xf numFmtId="0" fontId="10" fillId="0" borderId="35" xfId="0" applyFont="1" applyBorder="1" applyAlignment="1">
      <alignment/>
    </xf>
    <xf numFmtId="0" fontId="0" fillId="0" borderId="46" xfId="0" applyBorder="1" applyAlignment="1">
      <alignment/>
    </xf>
    <xf numFmtId="0" fontId="0" fillId="0" borderId="41" xfId="0" applyBorder="1" applyAlignment="1">
      <alignment/>
    </xf>
    <xf numFmtId="1" fontId="0" fillId="0" borderId="49" xfId="0" applyNumberFormat="1" applyBorder="1" applyAlignment="1">
      <alignment/>
    </xf>
    <xf numFmtId="1" fontId="0" fillId="0" borderId="19" xfId="0" applyNumberFormat="1" applyBorder="1" applyAlignment="1">
      <alignment horizontal="center"/>
    </xf>
    <xf numFmtId="1" fontId="10" fillId="0" borderId="73" xfId="0" applyNumberFormat="1" applyFont="1" applyBorder="1" applyAlignment="1">
      <alignment/>
    </xf>
    <xf numFmtId="1" fontId="0" fillId="0" borderId="33" xfId="0" applyNumberFormat="1" applyBorder="1" applyAlignment="1">
      <alignment/>
    </xf>
    <xf numFmtId="1" fontId="0" fillId="0" borderId="46" xfId="0" applyNumberFormat="1" applyBorder="1" applyAlignment="1">
      <alignment/>
    </xf>
    <xf numFmtId="1" fontId="0" fillId="0" borderId="41" xfId="0" applyNumberFormat="1" applyBorder="1" applyAlignment="1">
      <alignment/>
    </xf>
    <xf numFmtId="1" fontId="0" fillId="0" borderId="74" xfId="0" applyNumberFormat="1" applyBorder="1" applyAlignment="1">
      <alignment/>
    </xf>
    <xf numFmtId="1" fontId="0" fillId="0" borderId="68" xfId="0" applyNumberFormat="1" applyBorder="1" applyAlignment="1">
      <alignment/>
    </xf>
    <xf numFmtId="1" fontId="0" fillId="0" borderId="51" xfId="0" applyNumberFormat="1" applyBorder="1" applyAlignment="1">
      <alignment/>
    </xf>
    <xf numFmtId="1" fontId="0" fillId="0" borderId="67" xfId="0" applyNumberFormat="1" applyBorder="1" applyAlignment="1">
      <alignment/>
    </xf>
    <xf numFmtId="1" fontId="0" fillId="0" borderId="75" xfId="0" applyNumberFormat="1" applyBorder="1" applyAlignment="1">
      <alignment/>
    </xf>
    <xf numFmtId="1" fontId="0" fillId="0" borderId="76" xfId="0" applyNumberFormat="1" applyBorder="1" applyAlignment="1">
      <alignment/>
    </xf>
    <xf numFmtId="1" fontId="0" fillId="0" borderId="54" xfId="0" applyNumberFormat="1" applyBorder="1" applyAlignment="1">
      <alignment/>
    </xf>
    <xf numFmtId="1" fontId="10" fillId="0" borderId="48" xfId="0" applyNumberFormat="1" applyFont="1" applyBorder="1" applyAlignment="1">
      <alignment/>
    </xf>
    <xf numFmtId="1" fontId="10" fillId="0" borderId="50" xfId="0" applyNumberFormat="1" applyFont="1" applyBorder="1" applyAlignment="1">
      <alignment/>
    </xf>
    <xf numFmtId="1" fontId="10" fillId="0" borderId="77" xfId="0" applyNumberFormat="1" applyFont="1" applyBorder="1" applyAlignment="1">
      <alignment/>
    </xf>
    <xf numFmtId="1" fontId="10" fillId="0" borderId="78" xfId="0" applyNumberFormat="1" applyFont="1" applyBorder="1" applyAlignment="1">
      <alignment/>
    </xf>
    <xf numFmtId="1" fontId="10" fillId="0" borderId="71" xfId="0" applyNumberFormat="1" applyFont="1" applyBorder="1" applyAlignment="1">
      <alignment/>
    </xf>
    <xf numFmtId="1" fontId="0" fillId="0" borderId="79" xfId="0" applyNumberFormat="1" applyBorder="1" applyAlignment="1">
      <alignment/>
    </xf>
    <xf numFmtId="1" fontId="0" fillId="0" borderId="58" xfId="0" applyNumberFormat="1" applyBorder="1" applyAlignment="1">
      <alignment/>
    </xf>
    <xf numFmtId="1" fontId="0" fillId="0" borderId="12" xfId="0" applyNumberFormat="1" applyBorder="1" applyAlignment="1">
      <alignment/>
    </xf>
    <xf numFmtId="1" fontId="0" fillId="0" borderId="18" xfId="0" applyNumberFormat="1" applyBorder="1" applyAlignment="1">
      <alignment/>
    </xf>
    <xf numFmtId="1" fontId="0" fillId="0" borderId="55" xfId="0" applyNumberFormat="1" applyBorder="1" applyAlignment="1">
      <alignment/>
    </xf>
    <xf numFmtId="1" fontId="0" fillId="0" borderId="14" xfId="0" applyNumberFormat="1" applyBorder="1" applyAlignment="1">
      <alignment/>
    </xf>
    <xf numFmtId="1" fontId="0" fillId="0" borderId="17" xfId="0" applyNumberFormat="1" applyBorder="1" applyAlignment="1">
      <alignment/>
    </xf>
    <xf numFmtId="1" fontId="0" fillId="0" borderId="53" xfId="0" applyNumberFormat="1" applyBorder="1" applyAlignment="1">
      <alignment/>
    </xf>
    <xf numFmtId="1" fontId="10" fillId="0" borderId="19" xfId="0" applyNumberFormat="1" applyFont="1" applyBorder="1" applyAlignment="1">
      <alignment/>
    </xf>
    <xf numFmtId="1" fontId="0" fillId="0" borderId="19" xfId="0" applyNumberFormat="1" applyBorder="1" applyAlignment="1">
      <alignment horizontal="right"/>
    </xf>
    <xf numFmtId="0" fontId="4" fillId="0" borderId="74" xfId="0" applyFont="1" applyBorder="1" applyAlignment="1">
      <alignment/>
    </xf>
    <xf numFmtId="49" fontId="4" fillId="0" borderId="57" xfId="0" applyNumberFormat="1" applyFont="1" applyFill="1" applyBorder="1" applyAlignment="1">
      <alignment horizontal="center" vertical="top" wrapText="1"/>
    </xf>
    <xf numFmtId="49" fontId="24" fillId="0" borderId="11" xfId="0" applyNumberFormat="1" applyFont="1" applyFill="1" applyBorder="1" applyAlignment="1">
      <alignment horizontal="left" vertical="top" wrapText="1"/>
    </xf>
    <xf numFmtId="49" fontId="24" fillId="0" borderId="11" xfId="0" applyNumberFormat="1" applyFont="1" applyFill="1" applyBorder="1" applyAlignment="1">
      <alignment horizontal="center" vertical="top" wrapText="1"/>
    </xf>
    <xf numFmtId="4" fontId="24" fillId="0" borderId="11" xfId="0" applyNumberFormat="1" applyFont="1" applyFill="1" applyBorder="1" applyAlignment="1">
      <alignment horizontal="right" vertical="top" wrapText="1"/>
    </xf>
    <xf numFmtId="4" fontId="24" fillId="0" borderId="33" xfId="0" applyNumberFormat="1" applyFont="1" applyFill="1" applyBorder="1" applyAlignment="1">
      <alignment horizontal="right" vertical="top" wrapText="1"/>
    </xf>
    <xf numFmtId="4" fontId="24" fillId="0" borderId="49" xfId="0" applyNumberFormat="1" applyFont="1" applyFill="1" applyBorder="1" applyAlignment="1">
      <alignment horizontal="right" vertical="top" wrapText="1"/>
    </xf>
    <xf numFmtId="179" fontId="4" fillId="0" borderId="71" xfId="0" applyNumberFormat="1" applyFont="1" applyBorder="1" applyAlignment="1">
      <alignment/>
    </xf>
    <xf numFmtId="49" fontId="4" fillId="0" borderId="62" xfId="0" applyNumberFormat="1" applyFont="1" applyFill="1" applyBorder="1" applyAlignment="1">
      <alignment horizontal="left" vertical="top" wrapText="1"/>
    </xf>
    <xf numFmtId="4" fontId="4" fillId="0" borderId="43" xfId="0" applyNumberFormat="1" applyFont="1" applyFill="1" applyBorder="1" applyAlignment="1">
      <alignment horizontal="right" vertical="top" wrapText="1"/>
    </xf>
    <xf numFmtId="4" fontId="4" fillId="0" borderId="25" xfId="0" applyNumberFormat="1" applyFont="1" applyFill="1" applyBorder="1" applyAlignment="1">
      <alignment horizontal="right" vertical="top" wrapText="1"/>
    </xf>
    <xf numFmtId="14" fontId="0" fillId="0" borderId="0" xfId="0" applyNumberFormat="1" applyAlignment="1">
      <alignment/>
    </xf>
    <xf numFmtId="0" fontId="14" fillId="0" borderId="15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0" fontId="13" fillId="0" borderId="14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15" fillId="0" borderId="12" xfId="0" applyFont="1" applyBorder="1" applyAlignment="1">
      <alignment vertical="top" wrapText="1"/>
    </xf>
    <xf numFmtId="49" fontId="3" fillId="0" borderId="30" xfId="0" applyNumberFormat="1" applyFont="1" applyFill="1" applyBorder="1" applyAlignment="1">
      <alignment horizontal="center" vertical="center" wrapText="1"/>
    </xf>
    <xf numFmtId="49" fontId="4" fillId="0" borderId="56" xfId="0" applyNumberFormat="1" applyFont="1" applyFill="1" applyBorder="1" applyAlignment="1">
      <alignment horizontal="center" vertical="center" wrapText="1"/>
    </xf>
    <xf numFmtId="49" fontId="3" fillId="0" borderId="40" xfId="0" applyNumberFormat="1" applyFont="1" applyFill="1" applyBorder="1" applyAlignment="1">
      <alignment horizontal="center" vertical="center" wrapText="1"/>
    </xf>
    <xf numFmtId="49" fontId="4" fillId="0" borderId="58" xfId="0" applyNumberFormat="1" applyFont="1" applyFill="1" applyBorder="1" applyAlignment="1">
      <alignment horizontal="center" vertical="center" wrapText="1"/>
    </xf>
    <xf numFmtId="49" fontId="3" fillId="0" borderId="78" xfId="0" applyNumberFormat="1" applyFont="1" applyFill="1" applyBorder="1" applyAlignment="1">
      <alignment horizontal="center" vertical="center" wrapText="1"/>
    </xf>
    <xf numFmtId="49" fontId="3" fillId="0" borderId="8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zoomScalePageLayoutView="0" workbookViewId="0" topLeftCell="A35">
      <selection activeCell="B1" sqref="B1:F43"/>
    </sheetView>
  </sheetViews>
  <sheetFormatPr defaultColWidth="9.140625" defaultRowHeight="12.75"/>
  <cols>
    <col min="1" max="1" width="1.57421875" style="0" customWidth="1"/>
    <col min="2" max="2" width="23.140625" style="0" customWidth="1"/>
    <col min="3" max="3" width="31.00390625" style="0" customWidth="1"/>
    <col min="4" max="4" width="10.57421875" style="0" customWidth="1"/>
    <col min="5" max="5" width="13.8515625" style="0" customWidth="1"/>
    <col min="6" max="6" width="9.57421875" style="0" customWidth="1"/>
    <col min="7" max="7" width="6.28125" style="0" customWidth="1"/>
    <col min="8" max="8" width="9.00390625" style="0" customWidth="1"/>
  </cols>
  <sheetData>
    <row r="1" ht="12.75">
      <c r="D1" t="s">
        <v>163</v>
      </c>
    </row>
    <row r="2" spans="1:5" ht="15.75">
      <c r="A2" s="29"/>
      <c r="B2" s="26" t="s">
        <v>162</v>
      </c>
      <c r="C2" s="30"/>
      <c r="D2" s="29"/>
      <c r="E2" s="29"/>
    </row>
    <row r="3" spans="1:5" ht="16.5" thickBot="1">
      <c r="A3" s="29"/>
      <c r="B3" s="26" t="s">
        <v>222</v>
      </c>
      <c r="C3" s="29"/>
      <c r="D3" s="29"/>
      <c r="E3" s="29"/>
    </row>
    <row r="4" spans="1:6" ht="40.5" customHeight="1" thickBot="1">
      <c r="A4" s="29"/>
      <c r="B4" s="260" t="s">
        <v>114</v>
      </c>
      <c r="C4" s="260" t="s">
        <v>115</v>
      </c>
      <c r="D4" s="133" t="s">
        <v>183</v>
      </c>
      <c r="E4" s="63" t="s">
        <v>223</v>
      </c>
      <c r="F4" s="112" t="s">
        <v>179</v>
      </c>
    </row>
    <row r="5" spans="1:6" ht="18.75" customHeight="1" hidden="1" thickBot="1">
      <c r="A5" s="29"/>
      <c r="B5" s="261"/>
      <c r="C5" s="261"/>
      <c r="D5" s="31"/>
      <c r="E5" s="64"/>
      <c r="F5" s="111"/>
    </row>
    <row r="6" spans="1:6" ht="16.5" thickBot="1">
      <c r="A6" s="29"/>
      <c r="B6" s="27">
        <v>1</v>
      </c>
      <c r="C6" s="28">
        <v>2</v>
      </c>
      <c r="D6" s="32"/>
      <c r="E6" s="65"/>
      <c r="F6" s="116"/>
    </row>
    <row r="7" spans="1:6" ht="16.5" customHeight="1" thickBot="1">
      <c r="A7" s="29"/>
      <c r="B7" s="13"/>
      <c r="C7" s="14" t="s">
        <v>116</v>
      </c>
      <c r="D7" s="79"/>
      <c r="E7" s="65"/>
      <c r="F7" s="111"/>
    </row>
    <row r="8" spans="1:6" ht="18" customHeight="1" thickBot="1">
      <c r="A8" s="29"/>
      <c r="B8" s="15" t="s">
        <v>117</v>
      </c>
      <c r="C8" s="14" t="s">
        <v>118</v>
      </c>
      <c r="D8" s="67">
        <f>D11+D10+D15+D18+D22+D25+D28</f>
        <v>8857500</v>
      </c>
      <c r="E8" s="71">
        <f>E11+E10+E15+E18+E22+E25+E28</f>
        <v>3983928.3100000005</v>
      </c>
      <c r="F8" s="116"/>
    </row>
    <row r="9" spans="1:6" ht="15.75" customHeight="1" thickBot="1">
      <c r="A9" s="29"/>
      <c r="B9" s="15" t="s">
        <v>119</v>
      </c>
      <c r="C9" s="14" t="s">
        <v>120</v>
      </c>
      <c r="D9" s="44">
        <f>D10</f>
        <v>1740000</v>
      </c>
      <c r="E9" s="110">
        <f>E10</f>
        <v>579557.33</v>
      </c>
      <c r="F9" s="117"/>
    </row>
    <row r="10" spans="1:6" ht="18" customHeight="1" thickBot="1">
      <c r="A10" s="29"/>
      <c r="B10" s="17" t="s">
        <v>121</v>
      </c>
      <c r="C10" s="122" t="s">
        <v>122</v>
      </c>
      <c r="D10" s="45">
        <v>1740000</v>
      </c>
      <c r="E10" s="66">
        <v>579557.33</v>
      </c>
      <c r="F10" s="129">
        <f>E10/D10*100</f>
        <v>33.30789252873563</v>
      </c>
    </row>
    <row r="11" spans="1:6" ht="18" customHeight="1" thickBot="1">
      <c r="A11" s="29"/>
      <c r="B11" s="25" t="s">
        <v>123</v>
      </c>
      <c r="C11" s="34" t="s">
        <v>124</v>
      </c>
      <c r="D11" s="46">
        <f>D12+D13+D14</f>
        <v>5822500</v>
      </c>
      <c r="E11" s="67">
        <f>E12+E13+E14</f>
        <v>2735542.2800000003</v>
      </c>
      <c r="F11" s="129"/>
    </row>
    <row r="12" spans="1:6" ht="18" customHeight="1">
      <c r="A12" s="29"/>
      <c r="B12" s="17" t="s">
        <v>125</v>
      </c>
      <c r="C12" s="122" t="s">
        <v>108</v>
      </c>
      <c r="D12" s="45">
        <v>4500000</v>
      </c>
      <c r="E12" s="66">
        <v>2196144.17</v>
      </c>
      <c r="F12" s="129">
        <f>E12/D12*100</f>
        <v>48.803203777777775</v>
      </c>
    </row>
    <row r="13" spans="1:6" ht="42" customHeight="1">
      <c r="A13" s="29"/>
      <c r="B13" s="36" t="s">
        <v>126</v>
      </c>
      <c r="C13" s="123" t="s">
        <v>127</v>
      </c>
      <c r="D13" s="47">
        <v>300000</v>
      </c>
      <c r="E13" s="62">
        <v>124213.68</v>
      </c>
      <c r="F13" s="129">
        <f>E13/D13*100</f>
        <v>41.40456</v>
      </c>
    </row>
    <row r="14" spans="1:6" ht="16.5" customHeight="1" thickBot="1">
      <c r="A14" s="29"/>
      <c r="B14" s="17" t="s">
        <v>156</v>
      </c>
      <c r="C14" s="33" t="s">
        <v>109</v>
      </c>
      <c r="D14" s="48">
        <v>1022500</v>
      </c>
      <c r="E14" s="68">
        <v>415184.43</v>
      </c>
      <c r="F14" s="129">
        <f>E14/D14*100</f>
        <v>40.60483422982885</v>
      </c>
    </row>
    <row r="15" spans="1:6" ht="17.25" customHeight="1" thickBot="1">
      <c r="A15" s="29"/>
      <c r="B15" s="25" t="s">
        <v>128</v>
      </c>
      <c r="C15" s="35" t="s">
        <v>129</v>
      </c>
      <c r="D15" s="49">
        <f>D17</f>
        <v>45000</v>
      </c>
      <c r="E15" s="67">
        <f>E17</f>
        <v>16150</v>
      </c>
      <c r="F15" s="129">
        <f>E15/D15*100</f>
        <v>35.888888888888886</v>
      </c>
    </row>
    <row r="16" spans="1:6" ht="12.75" hidden="1">
      <c r="A16" s="29"/>
      <c r="B16" s="262" t="s">
        <v>157</v>
      </c>
      <c r="C16" s="264" t="s">
        <v>159</v>
      </c>
      <c r="D16" s="48"/>
      <c r="E16" s="80"/>
      <c r="F16" s="130"/>
    </row>
    <row r="17" spans="1:6" ht="57" customHeight="1" thickBot="1">
      <c r="A17" s="29"/>
      <c r="B17" s="263"/>
      <c r="C17" s="265"/>
      <c r="D17" s="50">
        <v>45000</v>
      </c>
      <c r="E17" s="70">
        <v>16150</v>
      </c>
      <c r="F17" s="129">
        <f>E17/D17*100</f>
        <v>35.888888888888886</v>
      </c>
    </row>
    <row r="18" spans="1:6" ht="45" customHeight="1" thickBot="1">
      <c r="A18" s="29"/>
      <c r="B18" s="20" t="s">
        <v>158</v>
      </c>
      <c r="C18" s="20" t="s">
        <v>130</v>
      </c>
      <c r="D18" s="51">
        <f>D19+D20+D21</f>
        <v>850000</v>
      </c>
      <c r="E18" s="71">
        <f>E19+E20+E21</f>
        <v>295143.68</v>
      </c>
      <c r="F18" s="129"/>
    </row>
    <row r="19" spans="1:6" ht="57" customHeight="1">
      <c r="A19" s="29"/>
      <c r="B19" s="23" t="s">
        <v>131</v>
      </c>
      <c r="C19" s="121" t="s">
        <v>132</v>
      </c>
      <c r="D19" s="52">
        <v>650000</v>
      </c>
      <c r="E19" s="72">
        <v>228072.78</v>
      </c>
      <c r="F19" s="129">
        <f>E19/D19*100</f>
        <v>35.08812</v>
      </c>
    </row>
    <row r="20" spans="1:6" ht="60.75" customHeight="1">
      <c r="A20" s="29"/>
      <c r="B20" s="23" t="s">
        <v>160</v>
      </c>
      <c r="C20" s="121" t="s">
        <v>161</v>
      </c>
      <c r="D20" s="52">
        <v>100000</v>
      </c>
      <c r="E20" s="69">
        <v>67070.9</v>
      </c>
      <c r="F20" s="129">
        <f>E20/D20*100</f>
        <v>67.0709</v>
      </c>
    </row>
    <row r="21" spans="1:6" ht="35.25" customHeight="1">
      <c r="A21" s="29"/>
      <c r="B21" s="109" t="s">
        <v>176</v>
      </c>
      <c r="C21" s="121" t="s">
        <v>177</v>
      </c>
      <c r="D21" s="52">
        <v>100000</v>
      </c>
      <c r="E21" s="69">
        <v>0</v>
      </c>
      <c r="F21" s="129">
        <f>E21/D21*100</f>
        <v>0</v>
      </c>
    </row>
    <row r="22" spans="1:6" ht="30" customHeight="1">
      <c r="A22" s="29"/>
      <c r="B22" s="21" t="s">
        <v>133</v>
      </c>
      <c r="C22" s="22" t="s">
        <v>134</v>
      </c>
      <c r="D22" s="53">
        <f>D23</f>
        <v>100000</v>
      </c>
      <c r="E22" s="165">
        <f>+E24</f>
        <v>18000</v>
      </c>
      <c r="F22" s="129"/>
    </row>
    <row r="23" spans="1:6" ht="65.25" customHeight="1">
      <c r="A23" s="29"/>
      <c r="B23" s="23" t="s">
        <v>135</v>
      </c>
      <c r="C23" s="124" t="s">
        <v>136</v>
      </c>
      <c r="D23" s="52">
        <v>100000</v>
      </c>
      <c r="E23" s="70">
        <v>0</v>
      </c>
      <c r="F23" s="129">
        <f>E23/D23*100</f>
        <v>0</v>
      </c>
    </row>
    <row r="24" spans="1:6" ht="35.25" customHeight="1">
      <c r="A24" s="29"/>
      <c r="B24" s="23" t="s">
        <v>224</v>
      </c>
      <c r="C24" s="124" t="s">
        <v>225</v>
      </c>
      <c r="D24" s="52">
        <v>0</v>
      </c>
      <c r="E24" s="70">
        <v>18000</v>
      </c>
      <c r="F24" s="129"/>
    </row>
    <row r="25" spans="1:6" ht="43.5" thickBot="1">
      <c r="A25" s="29"/>
      <c r="B25" s="15" t="s">
        <v>137</v>
      </c>
      <c r="C25" s="19" t="s">
        <v>138</v>
      </c>
      <c r="D25" s="44">
        <f>SUM(D26:D27)</f>
        <v>200000</v>
      </c>
      <c r="E25" s="44">
        <f>SUM(E26:E27)</f>
        <v>299985.02</v>
      </c>
      <c r="F25" s="129">
        <f>E25/D25*100</f>
        <v>149.99251</v>
      </c>
    </row>
    <row r="26" spans="1:6" ht="39" thickBot="1">
      <c r="A26" s="29"/>
      <c r="B26" s="13" t="s">
        <v>226</v>
      </c>
      <c r="C26" s="125" t="s">
        <v>228</v>
      </c>
      <c r="D26" s="54">
        <v>0</v>
      </c>
      <c r="E26" s="66">
        <v>229703.39</v>
      </c>
      <c r="F26" s="129"/>
    </row>
    <row r="27" spans="1:6" ht="47.25" customHeight="1" thickBot="1">
      <c r="A27" s="29"/>
      <c r="B27" s="13" t="s">
        <v>227</v>
      </c>
      <c r="C27" s="125" t="s">
        <v>139</v>
      </c>
      <c r="D27" s="54">
        <v>200000</v>
      </c>
      <c r="E27" s="66">
        <v>70281.63</v>
      </c>
      <c r="F27" s="129">
        <f>E27/D27*100</f>
        <v>35.140815</v>
      </c>
    </row>
    <row r="28" spans="1:6" ht="24" customHeight="1" thickBot="1">
      <c r="A28" s="29"/>
      <c r="B28" s="15" t="s">
        <v>140</v>
      </c>
      <c r="C28" s="19" t="s">
        <v>110</v>
      </c>
      <c r="D28" s="44">
        <f>D29</f>
        <v>100000</v>
      </c>
      <c r="E28" s="67">
        <f>E29+E30</f>
        <v>39550</v>
      </c>
      <c r="F28" s="129"/>
    </row>
    <row r="29" spans="1:6" ht="30.75" customHeight="1" thickBot="1">
      <c r="A29" s="29"/>
      <c r="B29" s="13" t="s">
        <v>141</v>
      </c>
      <c r="C29" s="125" t="s">
        <v>142</v>
      </c>
      <c r="D29" s="54">
        <v>100000</v>
      </c>
      <c r="E29" s="70">
        <v>29550</v>
      </c>
      <c r="F29" s="129">
        <f>E29/D29*100</f>
        <v>29.549999999999997</v>
      </c>
    </row>
    <row r="30" spans="1:6" ht="30.75" customHeight="1" thickBot="1">
      <c r="A30" s="29"/>
      <c r="B30" s="13"/>
      <c r="C30" s="125" t="s">
        <v>188</v>
      </c>
      <c r="D30" s="45"/>
      <c r="E30" s="68">
        <v>10000</v>
      </c>
      <c r="F30" s="167"/>
    </row>
    <row r="31" spans="1:6" ht="22.5" customHeight="1" thickBot="1">
      <c r="A31" s="29"/>
      <c r="B31" s="25" t="s">
        <v>143</v>
      </c>
      <c r="C31" s="25" t="s">
        <v>144</v>
      </c>
      <c r="D31" s="61">
        <f>D32</f>
        <v>4366894</v>
      </c>
      <c r="E31" s="73">
        <f>E32</f>
        <v>8814616</v>
      </c>
      <c r="F31" s="132"/>
    </row>
    <row r="32" spans="1:6" ht="31.5" customHeight="1">
      <c r="A32" s="29"/>
      <c r="B32" s="18" t="s">
        <v>145</v>
      </c>
      <c r="C32" s="127" t="s">
        <v>146</v>
      </c>
      <c r="D32" s="55">
        <f>D33+D34+D35+D36</f>
        <v>4366894</v>
      </c>
      <c r="E32" s="74">
        <f>E33+E34+E35+E36</f>
        <v>8814616</v>
      </c>
      <c r="F32" s="130">
        <f>E32/D32*100</f>
        <v>201.85092653954962</v>
      </c>
    </row>
    <row r="33" spans="1:6" ht="65.25" customHeight="1">
      <c r="A33" s="29"/>
      <c r="B33" s="37" t="s">
        <v>147</v>
      </c>
      <c r="C33" s="123" t="s">
        <v>148</v>
      </c>
      <c r="D33" s="56">
        <v>3136100</v>
      </c>
      <c r="E33" s="62">
        <v>1724855</v>
      </c>
      <c r="F33" s="129">
        <f>E33/D33*100</f>
        <v>55.00000000000001</v>
      </c>
    </row>
    <row r="34" spans="1:6" ht="64.5" customHeight="1">
      <c r="A34" s="29"/>
      <c r="B34" s="37" t="s">
        <v>147</v>
      </c>
      <c r="C34" s="123" t="s">
        <v>149</v>
      </c>
      <c r="D34" s="56">
        <v>1030800</v>
      </c>
      <c r="E34" s="62">
        <v>515400</v>
      </c>
      <c r="F34" s="129">
        <f>E34/D34*100</f>
        <v>50</v>
      </c>
    </row>
    <row r="35" spans="1:6" ht="53.25" customHeight="1" thickBot="1">
      <c r="A35" s="29"/>
      <c r="B35" s="38" t="s">
        <v>150</v>
      </c>
      <c r="C35" s="126" t="s">
        <v>151</v>
      </c>
      <c r="D35" s="57">
        <v>199994</v>
      </c>
      <c r="E35" s="75">
        <v>199994</v>
      </c>
      <c r="F35" s="129">
        <f>E35/D35*100</f>
        <v>100</v>
      </c>
    </row>
    <row r="36" spans="1:6" ht="39" customHeight="1" thickBot="1">
      <c r="A36" s="29"/>
      <c r="B36" s="25" t="s">
        <v>152</v>
      </c>
      <c r="C36" s="35" t="s">
        <v>153</v>
      </c>
      <c r="D36" s="58">
        <f>D38+D39+D40+D41</f>
        <v>0</v>
      </c>
      <c r="E36" s="166">
        <f>E38+E39+E40+E41</f>
        <v>6374367</v>
      </c>
      <c r="F36" s="129"/>
    </row>
    <row r="37" spans="1:6" ht="28.5" customHeight="1" hidden="1">
      <c r="A37" s="29"/>
      <c r="B37" s="24"/>
      <c r="C37" s="128"/>
      <c r="D37" s="59"/>
      <c r="E37" s="76"/>
      <c r="F37" s="129"/>
    </row>
    <row r="38" spans="1:6" ht="37.5" customHeight="1">
      <c r="A38" s="29"/>
      <c r="B38" s="109" t="s">
        <v>178</v>
      </c>
      <c r="C38" s="121" t="s">
        <v>229</v>
      </c>
      <c r="D38" s="120"/>
      <c r="E38" s="119">
        <v>3545616</v>
      </c>
      <c r="F38" s="129"/>
    </row>
    <row r="39" spans="1:6" ht="48.75" customHeight="1" thickBot="1">
      <c r="A39" s="29"/>
      <c r="B39" s="13" t="s">
        <v>154</v>
      </c>
      <c r="C39" s="16" t="s">
        <v>231</v>
      </c>
      <c r="D39" s="60"/>
      <c r="E39" s="77">
        <v>3020336</v>
      </c>
      <c r="F39" s="129"/>
    </row>
    <row r="40" spans="1:6" ht="36" customHeight="1" thickBot="1">
      <c r="A40" s="29"/>
      <c r="B40" s="13" t="s">
        <v>189</v>
      </c>
      <c r="C40" s="16" t="s">
        <v>230</v>
      </c>
      <c r="D40" s="60"/>
      <c r="E40" s="78"/>
      <c r="F40" s="129"/>
    </row>
    <row r="41" spans="1:6" ht="30.75" customHeight="1" thickBot="1">
      <c r="A41" s="29"/>
      <c r="B41" s="107" t="s">
        <v>210</v>
      </c>
      <c r="C41" s="16" t="s">
        <v>211</v>
      </c>
      <c r="D41" s="60"/>
      <c r="E41" s="78">
        <v>-191585</v>
      </c>
      <c r="F41" s="129"/>
    </row>
    <row r="42" spans="1:6" ht="21" customHeight="1" thickBot="1">
      <c r="A42" s="29"/>
      <c r="B42" s="116"/>
      <c r="C42" s="33"/>
      <c r="D42" s="53">
        <f>D8+D31</f>
        <v>13224394</v>
      </c>
      <c r="E42" s="114">
        <f>E8+E31</f>
        <v>12798544.31</v>
      </c>
      <c r="F42" s="118">
        <f>E42/D42*100</f>
        <v>96.77981698064954</v>
      </c>
    </row>
    <row r="43" spans="2:6" ht="15" thickBot="1">
      <c r="B43" s="15" t="s">
        <v>155</v>
      </c>
      <c r="C43" s="106"/>
      <c r="D43" s="108">
        <f>D42</f>
        <v>13224394</v>
      </c>
      <c r="E43" s="115">
        <f>E42</f>
        <v>12798544.31</v>
      </c>
      <c r="F43" s="132">
        <f>E43/D43*100</f>
        <v>96.77981698064954</v>
      </c>
    </row>
    <row r="44" ht="15.75">
      <c r="B44" s="12"/>
    </row>
    <row r="45" spans="2:3" ht="15.75">
      <c r="B45" s="12"/>
      <c r="C45" t="s">
        <v>212</v>
      </c>
    </row>
    <row r="46" ht="12.75">
      <c r="C46" t="s">
        <v>248</v>
      </c>
    </row>
    <row r="47" ht="15.75">
      <c r="B47" s="12" t="s">
        <v>232</v>
      </c>
    </row>
    <row r="48" ht="15.75">
      <c r="B48" s="12"/>
    </row>
    <row r="49" ht="15.75">
      <c r="B49" s="12"/>
    </row>
    <row r="50" ht="15.75">
      <c r="B50" s="12"/>
    </row>
    <row r="51" ht="15.75">
      <c r="B51" s="12"/>
    </row>
  </sheetData>
  <sheetProtection/>
  <mergeCells count="4">
    <mergeCell ref="B4:B5"/>
    <mergeCell ref="C4:C5"/>
    <mergeCell ref="B16:B17"/>
    <mergeCell ref="C16:C17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5"/>
  <sheetViews>
    <sheetView zoomScalePageLayoutView="0" workbookViewId="0" topLeftCell="A1">
      <selection activeCell="A2" sqref="A2:H28"/>
    </sheetView>
  </sheetViews>
  <sheetFormatPr defaultColWidth="9.140625" defaultRowHeight="12.75"/>
  <cols>
    <col min="1" max="1" width="6.8515625" style="0" customWidth="1"/>
    <col min="2" max="2" width="28.421875" style="0" customWidth="1"/>
    <col min="3" max="3" width="14.7109375" style="0" customWidth="1"/>
    <col min="4" max="4" width="10.8515625" style="0" customWidth="1"/>
    <col min="5" max="5" width="12.140625" style="0" customWidth="1"/>
    <col min="6" max="6" width="11.7109375" style="0" customWidth="1"/>
    <col min="7" max="7" width="11.00390625" style="0" customWidth="1"/>
    <col min="8" max="8" width="21.28125" style="0" customWidth="1"/>
  </cols>
  <sheetData>
    <row r="2" spans="2:6" ht="12.75">
      <c r="B2" s="213" t="s">
        <v>200</v>
      </c>
      <c r="C2" s="213"/>
      <c r="D2" s="213"/>
      <c r="E2" s="213"/>
      <c r="F2" s="213"/>
    </row>
    <row r="3" spans="2:6" ht="12.75">
      <c r="B3" s="213" t="s">
        <v>191</v>
      </c>
      <c r="C3" s="213"/>
      <c r="D3" s="213"/>
      <c r="E3" s="213"/>
      <c r="F3" s="213"/>
    </row>
    <row r="4" spans="2:6" ht="12.75">
      <c r="B4" s="213" t="s">
        <v>201</v>
      </c>
      <c r="C4" s="213"/>
      <c r="D4" s="213"/>
      <c r="E4" s="213"/>
      <c r="F4" s="213"/>
    </row>
    <row r="5" ht="12.75">
      <c r="B5" s="213" t="s">
        <v>246</v>
      </c>
    </row>
    <row r="6" ht="13.5" thickBot="1"/>
    <row r="7" spans="2:8" ht="13.5" thickBot="1">
      <c r="B7" s="175" t="s">
        <v>192</v>
      </c>
      <c r="C7" s="192" t="s">
        <v>204</v>
      </c>
      <c r="D7" s="181" t="s">
        <v>213</v>
      </c>
      <c r="E7" s="182"/>
      <c r="F7" s="175" t="s">
        <v>247</v>
      </c>
      <c r="G7" s="176"/>
      <c r="H7" s="176"/>
    </row>
    <row r="8" spans="2:8" ht="12.75">
      <c r="B8" s="177"/>
      <c r="C8" s="193" t="s">
        <v>205</v>
      </c>
      <c r="D8" s="107" t="s">
        <v>208</v>
      </c>
      <c r="E8" s="176" t="s">
        <v>202</v>
      </c>
      <c r="F8" s="176" t="s">
        <v>208</v>
      </c>
      <c r="G8" s="175" t="s">
        <v>202</v>
      </c>
      <c r="H8" s="107" t="s">
        <v>207</v>
      </c>
    </row>
    <row r="9" spans="2:8" ht="13.5" thickBot="1">
      <c r="B9" s="177"/>
      <c r="C9" s="111"/>
      <c r="D9" s="111"/>
      <c r="E9" s="178" t="s">
        <v>203</v>
      </c>
      <c r="F9" s="178"/>
      <c r="G9" s="179" t="s">
        <v>203</v>
      </c>
      <c r="H9" s="180" t="s">
        <v>209</v>
      </c>
    </row>
    <row r="10" spans="2:8" ht="12.75">
      <c r="B10" s="194" t="s">
        <v>193</v>
      </c>
      <c r="C10" s="212">
        <v>7</v>
      </c>
      <c r="D10" s="190">
        <f>D13+D14</f>
        <v>2327171</v>
      </c>
      <c r="E10" s="191">
        <f>E13+E14</f>
        <v>702578</v>
      </c>
      <c r="F10" s="235">
        <f>F13+F14</f>
        <v>1223419</v>
      </c>
      <c r="G10" s="236">
        <f>G13+G14</f>
        <v>369473</v>
      </c>
      <c r="H10" s="237">
        <f>H13+H14</f>
        <v>1592892</v>
      </c>
    </row>
    <row r="11" spans="2:8" ht="13.5" thickBot="1">
      <c r="B11" s="217" t="s">
        <v>206</v>
      </c>
      <c r="C11" s="180"/>
      <c r="D11" s="215"/>
      <c r="E11" s="216"/>
      <c r="F11" s="238"/>
      <c r="G11" s="239"/>
      <c r="H11" s="240"/>
    </row>
    <row r="12" spans="2:8" ht="12.75">
      <c r="B12" s="218" t="s">
        <v>194</v>
      </c>
      <c r="C12" s="117"/>
      <c r="D12" s="186"/>
      <c r="E12" s="187"/>
      <c r="F12" s="199"/>
      <c r="G12" s="218"/>
      <c r="H12" s="117">
        <v>0</v>
      </c>
    </row>
    <row r="13" spans="2:8" ht="12.75">
      <c r="B13" s="196" t="s">
        <v>195</v>
      </c>
      <c r="C13" s="201">
        <v>6</v>
      </c>
      <c r="D13" s="186">
        <v>1851171</v>
      </c>
      <c r="E13" s="187">
        <v>558578</v>
      </c>
      <c r="F13" s="227">
        <v>922724</v>
      </c>
      <c r="G13" s="224">
        <v>278663</v>
      </c>
      <c r="H13" s="241">
        <f>F13+G13</f>
        <v>1201387</v>
      </c>
    </row>
    <row r="14" spans="2:8" ht="12.75">
      <c r="B14" s="197" t="s">
        <v>196</v>
      </c>
      <c r="C14" s="202">
        <v>1</v>
      </c>
      <c r="D14" s="183">
        <v>476000</v>
      </c>
      <c r="E14" s="174">
        <v>144000</v>
      </c>
      <c r="F14" s="228">
        <v>300695</v>
      </c>
      <c r="G14" s="224">
        <v>90810</v>
      </c>
      <c r="H14" s="241">
        <f>F14+G14</f>
        <v>391505</v>
      </c>
    </row>
    <row r="15" spans="2:8" ht="13.5" thickBot="1">
      <c r="B15" s="195"/>
      <c r="C15" s="203"/>
      <c r="D15" s="184"/>
      <c r="E15" s="185"/>
      <c r="F15" s="229"/>
      <c r="G15" s="225"/>
      <c r="H15" s="242">
        <v>0</v>
      </c>
    </row>
    <row r="16" spans="2:8" ht="13.5" thickBot="1">
      <c r="B16" s="177"/>
      <c r="C16" s="214"/>
      <c r="D16" s="188"/>
      <c r="E16" s="189"/>
      <c r="F16" s="230"/>
      <c r="G16" s="226"/>
      <c r="H16" s="243"/>
    </row>
    <row r="17" spans="2:8" ht="13.5" thickBot="1">
      <c r="B17" s="209" t="s">
        <v>197</v>
      </c>
      <c r="C17" s="208">
        <f aca="true" t="shared" si="0" ref="C17:H17">C19+C20</f>
        <v>2.5</v>
      </c>
      <c r="D17" s="208">
        <f t="shared" si="0"/>
        <v>186829</v>
      </c>
      <c r="E17" s="221">
        <f t="shared" si="0"/>
        <v>56422.358</v>
      </c>
      <c r="F17" s="221">
        <f t="shared" si="0"/>
        <v>87414</v>
      </c>
      <c r="G17" s="221">
        <f t="shared" si="0"/>
        <v>26399.028</v>
      </c>
      <c r="H17" s="247">
        <f t="shared" si="0"/>
        <v>113813.028</v>
      </c>
    </row>
    <row r="18" spans="2:8" ht="12.75">
      <c r="B18" s="196" t="s">
        <v>194</v>
      </c>
      <c r="C18" s="201"/>
      <c r="D18" s="186"/>
      <c r="E18" s="187"/>
      <c r="F18" s="227"/>
      <c r="G18" s="224"/>
      <c r="H18" s="241"/>
    </row>
    <row r="19" spans="2:8" ht="12.75">
      <c r="B19" s="197" t="s">
        <v>198</v>
      </c>
      <c r="C19" s="202">
        <v>1.5</v>
      </c>
      <c r="D19" s="183">
        <v>114829</v>
      </c>
      <c r="E19" s="220">
        <f>D19*0.302</f>
        <v>34678.358</v>
      </c>
      <c r="F19" s="228">
        <v>51414</v>
      </c>
      <c r="G19" s="223">
        <f>F19*0.302</f>
        <v>15527.028</v>
      </c>
      <c r="H19" s="244">
        <f>F19+G19</f>
        <v>66941.028</v>
      </c>
    </row>
    <row r="20" spans="2:8" ht="12.75">
      <c r="B20" s="197" t="s">
        <v>214</v>
      </c>
      <c r="C20" s="202">
        <v>1</v>
      </c>
      <c r="D20" s="183">
        <v>72000</v>
      </c>
      <c r="E20" s="174">
        <f>D20*0.302</f>
        <v>21744</v>
      </c>
      <c r="F20" s="228">
        <v>36000</v>
      </c>
      <c r="G20" s="223">
        <f>F20*0.302</f>
        <v>10872</v>
      </c>
      <c r="H20" s="244">
        <f>F20+G20</f>
        <v>46872</v>
      </c>
    </row>
    <row r="21" spans="2:8" ht="12.75">
      <c r="B21" s="197"/>
      <c r="C21" s="202"/>
      <c r="D21" s="183"/>
      <c r="E21" s="174"/>
      <c r="F21" s="228"/>
      <c r="G21" s="223"/>
      <c r="H21" s="244"/>
    </row>
    <row r="22" spans="2:8" ht="13.5" thickBot="1">
      <c r="B22" s="204"/>
      <c r="C22" s="205"/>
      <c r="D22" s="206"/>
      <c r="E22" s="207"/>
      <c r="F22" s="231"/>
      <c r="G22" s="232"/>
      <c r="H22" s="245"/>
    </row>
    <row r="23" spans="2:8" ht="13.5" thickBot="1">
      <c r="B23" s="209" t="s">
        <v>199</v>
      </c>
      <c r="C23" s="210">
        <f>C17+C10</f>
        <v>9.5</v>
      </c>
      <c r="D23" s="211">
        <f>D10+D17</f>
        <v>2514000</v>
      </c>
      <c r="E23" s="222">
        <f>E10+E17</f>
        <v>759000.358</v>
      </c>
      <c r="F23" s="233">
        <f>F10+F17</f>
        <v>1310833</v>
      </c>
      <c r="G23" s="234">
        <f>G10+G17</f>
        <v>395872.028</v>
      </c>
      <c r="H23" s="246">
        <f>H10+H17</f>
        <v>1706705.028</v>
      </c>
    </row>
    <row r="24" spans="2:8" ht="12.75">
      <c r="B24" s="196"/>
      <c r="C24" s="117"/>
      <c r="D24" s="186"/>
      <c r="E24" s="187"/>
      <c r="F24" s="199"/>
      <c r="G24" s="218"/>
      <c r="H24" s="117"/>
    </row>
    <row r="25" spans="2:8" ht="13.5" thickBot="1">
      <c r="B25" s="195"/>
      <c r="C25" s="200"/>
      <c r="D25" s="184"/>
      <c r="E25" s="185"/>
      <c r="F25" s="198"/>
      <c r="G25" s="219"/>
      <c r="H25" s="200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7"/>
  <sheetViews>
    <sheetView tabSelected="1" zoomScalePageLayoutView="0" workbookViewId="0" topLeftCell="A100">
      <selection activeCell="A1" sqref="A1:H115"/>
    </sheetView>
  </sheetViews>
  <sheetFormatPr defaultColWidth="8.8515625" defaultRowHeight="12.75"/>
  <cols>
    <col min="1" max="1" width="36.00390625" style="0" customWidth="1"/>
    <col min="2" max="2" width="7.421875" style="0" customWidth="1"/>
    <col min="3" max="3" width="8.421875" style="0" customWidth="1"/>
    <col min="4" max="4" width="7.00390625" style="0" customWidth="1"/>
    <col min="5" max="5" width="6.421875" style="0" customWidth="1"/>
    <col min="6" max="6" width="13.421875" style="0" customWidth="1"/>
    <col min="7" max="7" width="12.28125" style="0" customWidth="1"/>
    <col min="8" max="8" width="8.28125" style="0" customWidth="1"/>
    <col min="9" max="9" width="12.140625" style="0" customWidth="1"/>
    <col min="10" max="34" width="15.7109375" style="0" customWidth="1"/>
  </cols>
  <sheetData>
    <row r="1" ht="12.75">
      <c r="F1" t="s">
        <v>175</v>
      </c>
    </row>
    <row r="2" spans="1:6" ht="12.75" customHeight="1">
      <c r="A2" s="272" t="s">
        <v>233</v>
      </c>
      <c r="B2" s="272"/>
      <c r="C2" s="272"/>
      <c r="D2" s="272"/>
      <c r="E2" s="272"/>
      <c r="F2" s="272"/>
    </row>
    <row r="3" spans="1:7" ht="12.75">
      <c r="A3" s="273" t="s">
        <v>165</v>
      </c>
      <c r="B3" s="273"/>
      <c r="C3" s="273"/>
      <c r="D3" s="273"/>
      <c r="E3" s="273"/>
      <c r="F3" s="273"/>
      <c r="G3" s="259">
        <v>41460</v>
      </c>
    </row>
    <row r="4" spans="2:6" ht="15.75" hidden="1">
      <c r="B4" s="6"/>
      <c r="C4" s="6"/>
      <c r="D4" s="6"/>
      <c r="E4" s="6"/>
      <c r="F4" s="6"/>
    </row>
    <row r="5" spans="1:6" ht="0.75" customHeight="1">
      <c r="A5" s="274" t="s">
        <v>0</v>
      </c>
      <c r="B5" s="274"/>
      <c r="C5" s="7"/>
      <c r="D5" s="6"/>
      <c r="E5" s="6"/>
      <c r="F5" s="6"/>
    </row>
    <row r="6" spans="1:3" ht="10.5" customHeight="1" thickBot="1">
      <c r="A6" s="274" t="s">
        <v>8</v>
      </c>
      <c r="B6" s="274"/>
      <c r="C6" s="7" t="s">
        <v>1</v>
      </c>
    </row>
    <row r="7" spans="1:8" ht="12.75">
      <c r="A7" s="266" t="s">
        <v>14</v>
      </c>
      <c r="B7" s="270" t="s">
        <v>7</v>
      </c>
      <c r="C7" s="271"/>
      <c r="D7" s="271"/>
      <c r="E7" s="271"/>
      <c r="F7" s="268" t="s">
        <v>184</v>
      </c>
      <c r="G7" s="153" t="s">
        <v>107</v>
      </c>
      <c r="H7" s="107"/>
    </row>
    <row r="8" spans="1:8" ht="18" customHeight="1" thickBot="1">
      <c r="A8" s="267"/>
      <c r="B8" s="40" t="s">
        <v>13</v>
      </c>
      <c r="C8" s="40" t="s">
        <v>12</v>
      </c>
      <c r="D8" s="40" t="s">
        <v>11</v>
      </c>
      <c r="E8" s="41" t="s">
        <v>10</v>
      </c>
      <c r="F8" s="269"/>
      <c r="G8" s="154" t="s">
        <v>234</v>
      </c>
      <c r="H8" s="164" t="s">
        <v>179</v>
      </c>
    </row>
    <row r="9" spans="1:8" ht="12.75">
      <c r="A9" s="39" t="s">
        <v>9</v>
      </c>
      <c r="B9" s="39" t="s">
        <v>2</v>
      </c>
      <c r="C9" s="39" t="s">
        <v>3</v>
      </c>
      <c r="D9" s="39" t="s">
        <v>4</v>
      </c>
      <c r="E9" s="39" t="s">
        <v>6</v>
      </c>
      <c r="F9" s="39" t="s">
        <v>5</v>
      </c>
      <c r="G9" s="140"/>
      <c r="H9" s="107"/>
    </row>
    <row r="10" spans="1:8" ht="12.75">
      <c r="A10" s="4" t="s">
        <v>17</v>
      </c>
      <c r="B10" s="3" t="s">
        <v>16</v>
      </c>
      <c r="C10" s="3" t="s">
        <v>15</v>
      </c>
      <c r="D10" s="3"/>
      <c r="E10" s="3" t="s">
        <v>15</v>
      </c>
      <c r="F10" s="5">
        <f>F11+F31+F30</f>
        <v>4713000</v>
      </c>
      <c r="G10" s="95">
        <f>G11+G31</f>
        <v>2094940.1299999997</v>
      </c>
      <c r="H10" s="163">
        <f aca="true" t="shared" si="0" ref="H10:H15">G10/F10*100</f>
        <v>44.45024676426904</v>
      </c>
    </row>
    <row r="11" spans="1:8" ht="28.5" customHeight="1">
      <c r="A11" s="11" t="s">
        <v>19</v>
      </c>
      <c r="B11" s="3" t="s">
        <v>18</v>
      </c>
      <c r="C11" s="3" t="s">
        <v>15</v>
      </c>
      <c r="D11" s="3"/>
      <c r="E11" s="3" t="s">
        <v>15</v>
      </c>
      <c r="F11" s="5">
        <f>F12+F29</f>
        <v>4453000</v>
      </c>
      <c r="G11" s="95">
        <f>G12+G29</f>
        <v>2037709.0399999996</v>
      </c>
      <c r="H11" s="163">
        <f t="shared" si="0"/>
        <v>45.760364697956426</v>
      </c>
    </row>
    <row r="12" spans="1:8" ht="29.25" customHeight="1" thickBot="1">
      <c r="A12" s="81" t="s">
        <v>21</v>
      </c>
      <c r="B12" s="82" t="s">
        <v>18</v>
      </c>
      <c r="C12" s="82" t="s">
        <v>20</v>
      </c>
      <c r="D12" s="82"/>
      <c r="E12" s="82" t="s">
        <v>15</v>
      </c>
      <c r="F12" s="83">
        <f>F13+F26</f>
        <v>4169664</v>
      </c>
      <c r="G12" s="141">
        <f>G13+G26</f>
        <v>1812778.0399999996</v>
      </c>
      <c r="H12" s="163">
        <f t="shared" si="0"/>
        <v>43.47539849733695</v>
      </c>
    </row>
    <row r="13" spans="1:8" ht="13.5" thickBot="1">
      <c r="A13" s="86" t="s">
        <v>23</v>
      </c>
      <c r="B13" s="87" t="s">
        <v>18</v>
      </c>
      <c r="C13" s="87" t="s">
        <v>22</v>
      </c>
      <c r="D13" s="87"/>
      <c r="E13" s="87" t="s">
        <v>15</v>
      </c>
      <c r="F13" s="88">
        <f>SUM(F14:F25)</f>
        <v>3549664</v>
      </c>
      <c r="G13" s="142">
        <f>SUM(G14:G25)</f>
        <v>1471508.4399999997</v>
      </c>
      <c r="H13" s="155">
        <f t="shared" si="0"/>
        <v>41.454865587278114</v>
      </c>
    </row>
    <row r="14" spans="1:8" ht="12.75">
      <c r="A14" s="8" t="s">
        <v>26</v>
      </c>
      <c r="B14" s="2" t="s">
        <v>18</v>
      </c>
      <c r="C14" s="2" t="s">
        <v>22</v>
      </c>
      <c r="D14" s="2" t="s">
        <v>24</v>
      </c>
      <c r="E14" s="2" t="s">
        <v>25</v>
      </c>
      <c r="F14" s="9">
        <v>2038000</v>
      </c>
      <c r="G14" s="143">
        <v>877340.05</v>
      </c>
      <c r="H14" s="156">
        <f t="shared" si="0"/>
        <v>43.04907016683023</v>
      </c>
    </row>
    <row r="15" spans="1:8" ht="12.75">
      <c r="A15" s="8" t="s">
        <v>215</v>
      </c>
      <c r="B15" s="2" t="s">
        <v>18</v>
      </c>
      <c r="C15" s="2" t="s">
        <v>22</v>
      </c>
      <c r="D15" s="2" t="s">
        <v>24</v>
      </c>
      <c r="E15" s="2" t="s">
        <v>216</v>
      </c>
      <c r="F15" s="9">
        <v>6000</v>
      </c>
      <c r="G15" s="143">
        <v>2400</v>
      </c>
      <c r="H15" s="156">
        <f t="shared" si="0"/>
        <v>40</v>
      </c>
    </row>
    <row r="16" spans="1:8" ht="12.75">
      <c r="A16" s="8" t="s">
        <v>28</v>
      </c>
      <c r="B16" s="2" t="s">
        <v>18</v>
      </c>
      <c r="C16" s="2" t="s">
        <v>22</v>
      </c>
      <c r="D16" s="2" t="s">
        <v>24</v>
      </c>
      <c r="E16" s="2" t="s">
        <v>27</v>
      </c>
      <c r="F16" s="9">
        <v>615000</v>
      </c>
      <c r="G16" s="144">
        <v>265742.35</v>
      </c>
      <c r="H16" s="157">
        <f aca="true" t="shared" si="1" ref="H16:H31">G16/F16*100</f>
        <v>43.21013821138211</v>
      </c>
    </row>
    <row r="17" spans="1:8" ht="12.75">
      <c r="A17" s="8" t="s">
        <v>30</v>
      </c>
      <c r="B17" s="2" t="s">
        <v>18</v>
      </c>
      <c r="C17" s="2" t="s">
        <v>22</v>
      </c>
      <c r="D17" s="2" t="s">
        <v>24</v>
      </c>
      <c r="E17" s="2" t="s">
        <v>29</v>
      </c>
      <c r="F17" s="9">
        <v>65000</v>
      </c>
      <c r="G17" s="144">
        <v>24555.2</v>
      </c>
      <c r="H17" s="157">
        <f t="shared" si="1"/>
        <v>37.77723076923077</v>
      </c>
    </row>
    <row r="18" spans="1:8" ht="12.75">
      <c r="A18" s="8" t="s">
        <v>32</v>
      </c>
      <c r="B18" s="2" t="s">
        <v>18</v>
      </c>
      <c r="C18" s="2" t="s">
        <v>22</v>
      </c>
      <c r="D18" s="2" t="s">
        <v>24</v>
      </c>
      <c r="E18" s="2" t="s">
        <v>31</v>
      </c>
      <c r="F18" s="9">
        <v>26000</v>
      </c>
      <c r="G18" s="144">
        <v>10870</v>
      </c>
      <c r="H18" s="157">
        <f t="shared" si="1"/>
        <v>41.80769230769231</v>
      </c>
    </row>
    <row r="19" spans="1:8" ht="12.75">
      <c r="A19" s="8" t="s">
        <v>34</v>
      </c>
      <c r="B19" s="2" t="s">
        <v>18</v>
      </c>
      <c r="C19" s="2" t="s">
        <v>22</v>
      </c>
      <c r="D19" s="2" t="s">
        <v>24</v>
      </c>
      <c r="E19" s="2" t="s">
        <v>33</v>
      </c>
      <c r="F19" s="9">
        <v>140000</v>
      </c>
      <c r="G19" s="144">
        <v>64809.06</v>
      </c>
      <c r="H19" s="157">
        <f t="shared" si="1"/>
        <v>46.29218571428571</v>
      </c>
    </row>
    <row r="20" spans="1:8" ht="12.75">
      <c r="A20" s="8" t="s">
        <v>36</v>
      </c>
      <c r="B20" s="2" t="s">
        <v>18</v>
      </c>
      <c r="C20" s="2" t="s">
        <v>22</v>
      </c>
      <c r="D20" s="2" t="s">
        <v>24</v>
      </c>
      <c r="E20" s="2" t="s">
        <v>35</v>
      </c>
      <c r="F20" s="9">
        <v>30000</v>
      </c>
      <c r="G20" s="144">
        <v>7360</v>
      </c>
      <c r="H20" s="157">
        <f t="shared" si="1"/>
        <v>24.53333333333333</v>
      </c>
    </row>
    <row r="21" spans="1:8" ht="12.75">
      <c r="A21" s="8" t="s">
        <v>38</v>
      </c>
      <c r="B21" s="2" t="s">
        <v>18</v>
      </c>
      <c r="C21" s="2" t="s">
        <v>22</v>
      </c>
      <c r="D21" s="2" t="s">
        <v>24</v>
      </c>
      <c r="E21" s="2" t="s">
        <v>37</v>
      </c>
      <c r="F21" s="9">
        <v>300000</v>
      </c>
      <c r="G21" s="144">
        <v>121783.89</v>
      </c>
      <c r="H21" s="157">
        <f t="shared" si="1"/>
        <v>40.594629999999995</v>
      </c>
    </row>
    <row r="22" spans="1:8" ht="1.5" customHeight="1">
      <c r="A22" s="8" t="s">
        <v>40</v>
      </c>
      <c r="B22" s="2" t="s">
        <v>18</v>
      </c>
      <c r="C22" s="2" t="s">
        <v>22</v>
      </c>
      <c r="D22" s="2" t="s">
        <v>24</v>
      </c>
      <c r="E22" s="2" t="s">
        <v>39</v>
      </c>
      <c r="F22" s="9">
        <v>0</v>
      </c>
      <c r="G22" s="144">
        <v>0</v>
      </c>
      <c r="H22" s="157"/>
    </row>
    <row r="23" spans="1:8" ht="12.75">
      <c r="A23" s="8" t="s">
        <v>42</v>
      </c>
      <c r="B23" s="2" t="s">
        <v>18</v>
      </c>
      <c r="C23" s="2" t="s">
        <v>22</v>
      </c>
      <c r="D23" s="2" t="s">
        <v>24</v>
      </c>
      <c r="E23" s="2" t="s">
        <v>41</v>
      </c>
      <c r="F23" s="9">
        <v>44664</v>
      </c>
      <c r="G23" s="144">
        <v>0</v>
      </c>
      <c r="H23" s="157">
        <f t="shared" si="1"/>
        <v>0</v>
      </c>
    </row>
    <row r="24" spans="1:8" ht="12.75">
      <c r="A24" s="8" t="s">
        <v>44</v>
      </c>
      <c r="B24" s="2" t="s">
        <v>18</v>
      </c>
      <c r="C24" s="2" t="s">
        <v>22</v>
      </c>
      <c r="D24" s="2" t="s">
        <v>24</v>
      </c>
      <c r="E24" s="2" t="s">
        <v>43</v>
      </c>
      <c r="F24" s="9">
        <v>50000</v>
      </c>
      <c r="G24" s="144">
        <v>29400</v>
      </c>
      <c r="H24" s="157">
        <f t="shared" si="1"/>
        <v>58.8</v>
      </c>
    </row>
    <row r="25" spans="1:8" ht="15" customHeight="1" thickBot="1">
      <c r="A25" s="89" t="s">
        <v>46</v>
      </c>
      <c r="B25" s="42" t="s">
        <v>18</v>
      </c>
      <c r="C25" s="42" t="s">
        <v>22</v>
      </c>
      <c r="D25" s="42" t="s">
        <v>24</v>
      </c>
      <c r="E25" s="42" t="s">
        <v>45</v>
      </c>
      <c r="F25" s="43">
        <v>235000</v>
      </c>
      <c r="G25" s="145">
        <v>67247.89</v>
      </c>
      <c r="H25" s="131">
        <f t="shared" si="1"/>
        <v>28.616123404255315</v>
      </c>
    </row>
    <row r="26" spans="1:8" ht="32.25" thickBot="1">
      <c r="A26" s="86" t="s">
        <v>48</v>
      </c>
      <c r="B26" s="87" t="s">
        <v>18</v>
      </c>
      <c r="C26" s="87" t="s">
        <v>47</v>
      </c>
      <c r="D26" s="87"/>
      <c r="E26" s="87" t="s">
        <v>15</v>
      </c>
      <c r="F26" s="88">
        <f>F27+F28</f>
        <v>620000</v>
      </c>
      <c r="G26" s="142">
        <f>G27+G28</f>
        <v>341269.6</v>
      </c>
      <c r="H26" s="161">
        <f t="shared" si="1"/>
        <v>55.043483870967734</v>
      </c>
    </row>
    <row r="27" spans="1:8" ht="12.75">
      <c r="A27" s="8" t="s">
        <v>26</v>
      </c>
      <c r="B27" s="2" t="s">
        <v>18</v>
      </c>
      <c r="C27" s="2" t="s">
        <v>47</v>
      </c>
      <c r="D27" s="2" t="s">
        <v>24</v>
      </c>
      <c r="E27" s="2" t="s">
        <v>25</v>
      </c>
      <c r="F27" s="9">
        <v>476000</v>
      </c>
      <c r="G27" s="143">
        <v>272688.6</v>
      </c>
      <c r="H27" s="156">
        <f t="shared" si="1"/>
        <v>57.28752100840335</v>
      </c>
    </row>
    <row r="28" spans="1:8" ht="13.5" thickBot="1">
      <c r="A28" s="8" t="s">
        <v>28</v>
      </c>
      <c r="B28" s="42" t="s">
        <v>18</v>
      </c>
      <c r="C28" s="42" t="s">
        <v>47</v>
      </c>
      <c r="D28" s="42" t="s">
        <v>24</v>
      </c>
      <c r="E28" s="42" t="s">
        <v>27</v>
      </c>
      <c r="F28" s="43">
        <v>144000</v>
      </c>
      <c r="G28" s="145">
        <v>68581</v>
      </c>
      <c r="H28" s="157">
        <f t="shared" si="1"/>
        <v>47.62569444444444</v>
      </c>
    </row>
    <row r="29" spans="1:8" ht="39.75" customHeight="1" thickBot="1">
      <c r="A29" s="90" t="s">
        <v>104</v>
      </c>
      <c r="B29" s="93" t="s">
        <v>18</v>
      </c>
      <c r="C29" s="84" t="s">
        <v>103</v>
      </c>
      <c r="D29" s="84" t="s">
        <v>105</v>
      </c>
      <c r="E29" s="84" t="s">
        <v>106</v>
      </c>
      <c r="F29" s="85">
        <v>283336</v>
      </c>
      <c r="G29" s="146">
        <v>224931</v>
      </c>
      <c r="H29" s="162">
        <f t="shared" si="1"/>
        <v>79.38666459609792</v>
      </c>
    </row>
    <row r="30" spans="1:8" ht="17.25" customHeight="1" thickBot="1">
      <c r="A30" s="4" t="s">
        <v>185</v>
      </c>
      <c r="B30" s="91" t="s">
        <v>186</v>
      </c>
      <c r="C30" s="91" t="s">
        <v>187</v>
      </c>
      <c r="D30" s="91"/>
      <c r="E30" s="91" t="s">
        <v>41</v>
      </c>
      <c r="F30" s="94">
        <v>50000</v>
      </c>
      <c r="G30" s="147">
        <v>0</v>
      </c>
      <c r="H30" s="155">
        <f>G30/F30*100</f>
        <v>0</v>
      </c>
    </row>
    <row r="31" spans="1:8" ht="13.5" thickBot="1">
      <c r="A31" s="4" t="s">
        <v>49</v>
      </c>
      <c r="B31" s="91" t="s">
        <v>166</v>
      </c>
      <c r="C31" s="91" t="s">
        <v>15</v>
      </c>
      <c r="D31" s="91"/>
      <c r="E31" s="91" t="s">
        <v>15</v>
      </c>
      <c r="F31" s="94">
        <f>F34</f>
        <v>210000</v>
      </c>
      <c r="G31" s="147">
        <f>G34</f>
        <v>57231.09</v>
      </c>
      <c r="H31" s="155">
        <f t="shared" si="1"/>
        <v>27.252899999999997</v>
      </c>
    </row>
    <row r="32" spans="1:8" ht="31.5">
      <c r="A32" s="4" t="s">
        <v>51</v>
      </c>
      <c r="B32" s="3" t="s">
        <v>166</v>
      </c>
      <c r="C32" s="3" t="s">
        <v>50</v>
      </c>
      <c r="D32" s="3"/>
      <c r="E32" s="3" t="s">
        <v>15</v>
      </c>
      <c r="F32" s="5">
        <f>F34</f>
        <v>210000</v>
      </c>
      <c r="G32" s="94">
        <f>G34</f>
        <v>57231.09</v>
      </c>
      <c r="H32" s="156"/>
    </row>
    <row r="33" spans="1:8" ht="21">
      <c r="A33" s="4" t="s">
        <v>53</v>
      </c>
      <c r="B33" s="3" t="s">
        <v>166</v>
      </c>
      <c r="C33" s="3" t="s">
        <v>52</v>
      </c>
      <c r="D33" s="3"/>
      <c r="E33" s="3" t="s">
        <v>15</v>
      </c>
      <c r="F33" s="5">
        <f>F34</f>
        <v>210000</v>
      </c>
      <c r="G33" s="95">
        <f>G34</f>
        <v>57231.09</v>
      </c>
      <c r="H33" s="157"/>
    </row>
    <row r="34" spans="1:8" ht="12.75">
      <c r="A34" s="8" t="s">
        <v>42</v>
      </c>
      <c r="B34" s="2" t="s">
        <v>166</v>
      </c>
      <c r="C34" s="2" t="s">
        <v>52</v>
      </c>
      <c r="D34" s="2" t="s">
        <v>24</v>
      </c>
      <c r="E34" s="2" t="s">
        <v>41</v>
      </c>
      <c r="F34" s="9">
        <v>210000</v>
      </c>
      <c r="G34" s="144">
        <v>57231.09</v>
      </c>
      <c r="H34" s="157"/>
    </row>
    <row r="35" spans="1:8" ht="12.75">
      <c r="A35" s="4" t="s">
        <v>55</v>
      </c>
      <c r="B35" s="3" t="s">
        <v>54</v>
      </c>
      <c r="C35" s="3" t="s">
        <v>15</v>
      </c>
      <c r="D35" s="3"/>
      <c r="E35" s="3" t="s">
        <v>15</v>
      </c>
      <c r="F35" s="5">
        <f>F36</f>
        <v>199994</v>
      </c>
      <c r="G35" s="95">
        <f>G36</f>
        <v>88152</v>
      </c>
      <c r="H35" s="157">
        <f aca="true" t="shared" si="2" ref="H35:H41">G35/F35*100</f>
        <v>44.07732231966959</v>
      </c>
    </row>
    <row r="36" spans="1:8" ht="25.5" customHeight="1">
      <c r="A36" s="4" t="s">
        <v>58</v>
      </c>
      <c r="B36" s="3" t="s">
        <v>56</v>
      </c>
      <c r="C36" s="3" t="s">
        <v>57</v>
      </c>
      <c r="D36" s="3"/>
      <c r="E36" s="3" t="s">
        <v>15</v>
      </c>
      <c r="F36" s="5">
        <f>SUM(F37:F40)</f>
        <v>199994</v>
      </c>
      <c r="G36" s="95">
        <f>SUM(G37:G40)</f>
        <v>88152</v>
      </c>
      <c r="H36" s="157">
        <f t="shared" si="2"/>
        <v>44.07732231966959</v>
      </c>
    </row>
    <row r="37" spans="1:8" ht="12.75">
      <c r="A37" s="8" t="s">
        <v>26</v>
      </c>
      <c r="B37" s="2" t="s">
        <v>56</v>
      </c>
      <c r="C37" s="2" t="s">
        <v>57</v>
      </c>
      <c r="D37" s="2" t="s">
        <v>24</v>
      </c>
      <c r="E37" s="2" t="s">
        <v>25</v>
      </c>
      <c r="F37" s="9">
        <v>148000</v>
      </c>
      <c r="G37" s="144">
        <v>67704</v>
      </c>
      <c r="H37" s="157">
        <f t="shared" si="2"/>
        <v>45.74594594594595</v>
      </c>
    </row>
    <row r="38" spans="1:8" ht="12.75">
      <c r="A38" s="8" t="s">
        <v>28</v>
      </c>
      <c r="B38" s="2" t="s">
        <v>56</v>
      </c>
      <c r="C38" s="2" t="s">
        <v>57</v>
      </c>
      <c r="D38" s="2" t="s">
        <v>24</v>
      </c>
      <c r="E38" s="2" t="s">
        <v>27</v>
      </c>
      <c r="F38" s="9">
        <v>45000</v>
      </c>
      <c r="G38" s="144">
        <v>20448</v>
      </c>
      <c r="H38" s="157">
        <f t="shared" si="2"/>
        <v>45.440000000000005</v>
      </c>
    </row>
    <row r="39" spans="1:8" ht="12.75">
      <c r="A39" s="8" t="s">
        <v>32</v>
      </c>
      <c r="B39" s="2" t="s">
        <v>56</v>
      </c>
      <c r="C39" s="2" t="s">
        <v>57</v>
      </c>
      <c r="D39" s="2" t="s">
        <v>24</v>
      </c>
      <c r="E39" s="2" t="s">
        <v>31</v>
      </c>
      <c r="F39" s="9">
        <v>3000</v>
      </c>
      <c r="G39" s="144">
        <v>0</v>
      </c>
      <c r="H39" s="157">
        <f t="shared" si="2"/>
        <v>0</v>
      </c>
    </row>
    <row r="40" spans="1:8" ht="12.75" customHeight="1">
      <c r="A40" s="8" t="s">
        <v>46</v>
      </c>
      <c r="B40" s="2" t="s">
        <v>56</v>
      </c>
      <c r="C40" s="2" t="s">
        <v>57</v>
      </c>
      <c r="D40" s="2" t="s">
        <v>24</v>
      </c>
      <c r="E40" s="2" t="s">
        <v>45</v>
      </c>
      <c r="F40" s="9">
        <v>3994</v>
      </c>
      <c r="G40" s="144">
        <v>0</v>
      </c>
      <c r="H40" s="157">
        <f t="shared" si="2"/>
        <v>0</v>
      </c>
    </row>
    <row r="41" spans="1:8" ht="22.5" customHeight="1">
      <c r="A41" s="4" t="s">
        <v>60</v>
      </c>
      <c r="B41" s="3" t="s">
        <v>59</v>
      </c>
      <c r="C41" s="3" t="s">
        <v>15</v>
      </c>
      <c r="D41" s="3"/>
      <c r="E41" s="3" t="s">
        <v>15</v>
      </c>
      <c r="F41" s="5">
        <f>F42</f>
        <v>210000</v>
      </c>
      <c r="G41" s="95">
        <f>G42</f>
        <v>60684</v>
      </c>
      <c r="H41" s="157">
        <f t="shared" si="2"/>
        <v>28.897142857142853</v>
      </c>
    </row>
    <row r="42" spans="1:8" ht="21" customHeight="1">
      <c r="A42" s="4" t="s">
        <v>63</v>
      </c>
      <c r="B42" s="3" t="s">
        <v>61</v>
      </c>
      <c r="C42" s="3" t="s">
        <v>62</v>
      </c>
      <c r="D42" s="3"/>
      <c r="E42" s="3" t="s">
        <v>15</v>
      </c>
      <c r="F42" s="5">
        <f>SUM(F43:F45)</f>
        <v>210000</v>
      </c>
      <c r="G42" s="5">
        <f>SUM(G43:G45)</f>
        <v>60684</v>
      </c>
      <c r="H42" s="157"/>
    </row>
    <row r="43" spans="1:8" ht="11.25" customHeight="1">
      <c r="A43" s="134" t="s">
        <v>38</v>
      </c>
      <c r="B43" s="135" t="s">
        <v>61</v>
      </c>
      <c r="C43" s="135" t="s">
        <v>62</v>
      </c>
      <c r="D43" s="135" t="s">
        <v>24</v>
      </c>
      <c r="E43" s="135" t="s">
        <v>37</v>
      </c>
      <c r="F43" s="136">
        <v>40000</v>
      </c>
      <c r="G43" s="144">
        <v>37104</v>
      </c>
      <c r="H43" s="157">
        <f>G43/F43*100</f>
        <v>92.75999999999999</v>
      </c>
    </row>
    <row r="44" spans="1:8" ht="12" customHeight="1">
      <c r="A44" s="134" t="s">
        <v>46</v>
      </c>
      <c r="B44" s="135" t="s">
        <v>61</v>
      </c>
      <c r="C44" s="135" t="s">
        <v>62</v>
      </c>
      <c r="D44" s="135" t="s">
        <v>24</v>
      </c>
      <c r="E44" s="135" t="s">
        <v>45</v>
      </c>
      <c r="F44" s="136">
        <v>70000</v>
      </c>
      <c r="G44" s="144">
        <v>23580</v>
      </c>
      <c r="H44" s="157">
        <f>G44/F44*100</f>
        <v>33.68571428571428</v>
      </c>
    </row>
    <row r="45" spans="1:8" ht="12" customHeight="1">
      <c r="A45" s="8" t="s">
        <v>46</v>
      </c>
      <c r="B45" s="2" t="s">
        <v>61</v>
      </c>
      <c r="C45" s="2" t="s">
        <v>219</v>
      </c>
      <c r="D45" s="2" t="s">
        <v>24</v>
      </c>
      <c r="E45" s="2" t="s">
        <v>37</v>
      </c>
      <c r="F45" s="9">
        <v>100000</v>
      </c>
      <c r="G45" s="144"/>
      <c r="H45" s="157">
        <f>G45/F45*100</f>
        <v>0</v>
      </c>
    </row>
    <row r="46" spans="1:8" ht="12.75">
      <c r="A46" s="4" t="s">
        <v>65</v>
      </c>
      <c r="B46" s="3" t="s">
        <v>64</v>
      </c>
      <c r="C46" s="3" t="s">
        <v>15</v>
      </c>
      <c r="D46" s="3"/>
      <c r="E46" s="3" t="s">
        <v>15</v>
      </c>
      <c r="F46" s="5">
        <f>SUM(F47:F53)</f>
        <v>4645616</v>
      </c>
      <c r="G46" s="5">
        <f>SUM(G47:G53)</f>
        <v>173014</v>
      </c>
      <c r="H46" s="157">
        <f>G46/F46*100</f>
        <v>3.724242382495669</v>
      </c>
    </row>
    <row r="47" spans="1:8" ht="12.75">
      <c r="A47" s="250" t="s">
        <v>235</v>
      </c>
      <c r="B47" s="251" t="s">
        <v>218</v>
      </c>
      <c r="C47" s="251" t="s">
        <v>219</v>
      </c>
      <c r="D47" s="251" t="s">
        <v>24</v>
      </c>
      <c r="E47" s="251" t="s">
        <v>35</v>
      </c>
      <c r="F47" s="252">
        <v>325000</v>
      </c>
      <c r="G47" s="253"/>
      <c r="H47" s="157">
        <f aca="true" t="shared" si="3" ref="H47:H56">G47/F47*100</f>
        <v>0</v>
      </c>
    </row>
    <row r="48" spans="1:8" ht="12.75">
      <c r="A48" s="250" t="s">
        <v>236</v>
      </c>
      <c r="B48" s="251" t="s">
        <v>218</v>
      </c>
      <c r="C48" s="251" t="s">
        <v>219</v>
      </c>
      <c r="D48" s="251" t="s">
        <v>24</v>
      </c>
      <c r="E48" s="251" t="s">
        <v>35</v>
      </c>
      <c r="F48" s="252">
        <v>110000</v>
      </c>
      <c r="G48" s="253"/>
      <c r="H48" s="157">
        <f t="shared" si="3"/>
        <v>0</v>
      </c>
    </row>
    <row r="49" spans="1:8" ht="12.75">
      <c r="A49" s="250" t="s">
        <v>235</v>
      </c>
      <c r="B49" s="251" t="s">
        <v>218</v>
      </c>
      <c r="C49" s="251" t="s">
        <v>237</v>
      </c>
      <c r="D49" s="251" t="s">
        <v>24</v>
      </c>
      <c r="E49" s="251" t="s">
        <v>35</v>
      </c>
      <c r="F49" s="252">
        <v>2429841</v>
      </c>
      <c r="G49" s="253"/>
      <c r="H49" s="157">
        <f t="shared" si="3"/>
        <v>0</v>
      </c>
    </row>
    <row r="50" spans="1:8" ht="12.75">
      <c r="A50" s="250" t="s">
        <v>236</v>
      </c>
      <c r="B50" s="251" t="s">
        <v>218</v>
      </c>
      <c r="C50" s="251" t="s">
        <v>238</v>
      </c>
      <c r="D50" s="251" t="s">
        <v>24</v>
      </c>
      <c r="E50" s="251" t="s">
        <v>35</v>
      </c>
      <c r="F50" s="252">
        <v>1115775</v>
      </c>
      <c r="G50" s="253"/>
      <c r="H50" s="157">
        <f t="shared" si="3"/>
        <v>0</v>
      </c>
    </row>
    <row r="51" spans="1:8" ht="12.75">
      <c r="A51" s="250" t="s">
        <v>217</v>
      </c>
      <c r="B51" s="251" t="s">
        <v>218</v>
      </c>
      <c r="C51" s="251" t="s">
        <v>86</v>
      </c>
      <c r="D51" s="251" t="s">
        <v>24</v>
      </c>
      <c r="E51" s="251" t="s">
        <v>35</v>
      </c>
      <c r="F51" s="252">
        <v>540000</v>
      </c>
      <c r="G51" s="253">
        <v>153150</v>
      </c>
      <c r="H51" s="157">
        <f t="shared" si="3"/>
        <v>28.36111111111111</v>
      </c>
    </row>
    <row r="52" spans="1:8" ht="12.75">
      <c r="A52" s="250" t="s">
        <v>217</v>
      </c>
      <c r="B52" s="251" t="s">
        <v>218</v>
      </c>
      <c r="C52" s="251" t="s">
        <v>86</v>
      </c>
      <c r="D52" s="251" t="s">
        <v>24</v>
      </c>
      <c r="E52" s="251" t="s">
        <v>37</v>
      </c>
      <c r="F52" s="252">
        <v>0</v>
      </c>
      <c r="G52" s="253"/>
      <c r="H52" s="157"/>
    </row>
    <row r="53" spans="1:8" ht="21">
      <c r="A53" s="4" t="s">
        <v>67</v>
      </c>
      <c r="B53" s="3" t="s">
        <v>66</v>
      </c>
      <c r="C53" s="3" t="s">
        <v>15</v>
      </c>
      <c r="D53" s="3"/>
      <c r="E53" s="3" t="s">
        <v>15</v>
      </c>
      <c r="F53" s="5">
        <f>SUM(F54:F56)</f>
        <v>125000</v>
      </c>
      <c r="G53" s="5">
        <f>SUM(G54:G56)</f>
        <v>19864</v>
      </c>
      <c r="H53" s="157">
        <f t="shared" si="3"/>
        <v>15.8912</v>
      </c>
    </row>
    <row r="54" spans="1:8" ht="12.75">
      <c r="A54" s="250" t="s">
        <v>220</v>
      </c>
      <c r="B54" s="251" t="s">
        <v>66</v>
      </c>
      <c r="C54" s="251" t="s">
        <v>221</v>
      </c>
      <c r="D54" s="251"/>
      <c r="E54" s="251"/>
      <c r="F54" s="252">
        <v>50000</v>
      </c>
      <c r="G54" s="253"/>
      <c r="H54" s="157">
        <f t="shared" si="3"/>
        <v>0</v>
      </c>
    </row>
    <row r="55" spans="1:8" ht="12.75">
      <c r="A55" s="250" t="s">
        <v>220</v>
      </c>
      <c r="B55" s="251" t="s">
        <v>66</v>
      </c>
      <c r="C55" s="251" t="s">
        <v>68</v>
      </c>
      <c r="D55" s="251"/>
      <c r="E55" s="251"/>
      <c r="F55" s="252">
        <v>50000</v>
      </c>
      <c r="G55" s="254">
        <v>19864</v>
      </c>
      <c r="H55" s="157">
        <f t="shared" si="3"/>
        <v>39.728</v>
      </c>
    </row>
    <row r="56" spans="1:8" ht="13.5" thickBot="1">
      <c r="A56" s="89" t="s">
        <v>38</v>
      </c>
      <c r="B56" s="42" t="s">
        <v>66</v>
      </c>
      <c r="C56" s="42" t="s">
        <v>219</v>
      </c>
      <c r="D56" s="42" t="s">
        <v>24</v>
      </c>
      <c r="E56" s="42" t="s">
        <v>78</v>
      </c>
      <c r="F56" s="43">
        <v>25000</v>
      </c>
      <c r="G56" s="248">
        <v>0</v>
      </c>
      <c r="H56" s="157">
        <f t="shared" si="3"/>
        <v>0</v>
      </c>
    </row>
    <row r="57" spans="1:8" ht="21.75" thickBot="1">
      <c r="A57" s="86" t="s">
        <v>70</v>
      </c>
      <c r="B57" s="87" t="s">
        <v>69</v>
      </c>
      <c r="C57" s="87" t="s">
        <v>15</v>
      </c>
      <c r="D57" s="87"/>
      <c r="E57" s="87" t="s">
        <v>15</v>
      </c>
      <c r="F57" s="88">
        <f>F58+F70</f>
        <v>7346136</v>
      </c>
      <c r="G57" s="142">
        <f>G58+G70</f>
        <v>5107110.1899999995</v>
      </c>
      <c r="H57" s="155">
        <f>G57/F57*100</f>
        <v>69.52104058514571</v>
      </c>
    </row>
    <row r="58" spans="1:8" ht="12.75">
      <c r="A58" s="96" t="s">
        <v>72</v>
      </c>
      <c r="B58" s="91" t="s">
        <v>71</v>
      </c>
      <c r="C58" s="91" t="s">
        <v>15</v>
      </c>
      <c r="D58" s="91"/>
      <c r="E58" s="91" t="s">
        <v>15</v>
      </c>
      <c r="F58" s="92">
        <f>F59+F66+F67+F68+F69</f>
        <v>6032256</v>
      </c>
      <c r="G58" s="92">
        <f>G59+G66+G67+G68+G69</f>
        <v>4077408.98</v>
      </c>
      <c r="H58" s="255">
        <f>G58/F58*100</f>
        <v>67.59343403197742</v>
      </c>
    </row>
    <row r="59" spans="1:8" ht="12.75">
      <c r="A59" s="4" t="s">
        <v>74</v>
      </c>
      <c r="B59" s="3" t="s">
        <v>71</v>
      </c>
      <c r="C59" s="3" t="s">
        <v>73</v>
      </c>
      <c r="D59" s="3"/>
      <c r="E59" s="3" t="s">
        <v>15</v>
      </c>
      <c r="F59" s="5">
        <f>61:61</f>
        <v>980000</v>
      </c>
      <c r="G59" s="95">
        <f>SUM(G62:G65)</f>
        <v>490152.98</v>
      </c>
      <c r="H59" s="158"/>
    </row>
    <row r="60" spans="1:8" ht="1.5" customHeight="1">
      <c r="A60" s="8" t="s">
        <v>77</v>
      </c>
      <c r="B60" s="2" t="s">
        <v>71</v>
      </c>
      <c r="C60" s="2" t="s">
        <v>75</v>
      </c>
      <c r="D60" s="2" t="s">
        <v>76</v>
      </c>
      <c r="E60" s="2" t="s">
        <v>78</v>
      </c>
      <c r="F60" s="9">
        <v>0</v>
      </c>
      <c r="G60" s="144"/>
      <c r="H60" s="158"/>
    </row>
    <row r="61" spans="1:8" ht="21">
      <c r="A61" s="4" t="s">
        <v>80</v>
      </c>
      <c r="B61" s="3" t="s">
        <v>71</v>
      </c>
      <c r="C61" s="3" t="s">
        <v>79</v>
      </c>
      <c r="D61" s="3"/>
      <c r="E61" s="3" t="s">
        <v>15</v>
      </c>
      <c r="F61" s="5">
        <f>SUM(F62:F65)</f>
        <v>980000</v>
      </c>
      <c r="G61" s="5">
        <f>SUM(G62:G65)</f>
        <v>490152.98</v>
      </c>
      <c r="H61" s="158"/>
    </row>
    <row r="62" spans="1:8" ht="12.75">
      <c r="A62" s="134" t="s">
        <v>36</v>
      </c>
      <c r="B62" s="135" t="s">
        <v>71</v>
      </c>
      <c r="C62" s="135" t="s">
        <v>79</v>
      </c>
      <c r="D62" s="135" t="s">
        <v>24</v>
      </c>
      <c r="E62" s="135" t="s">
        <v>35</v>
      </c>
      <c r="F62" s="136">
        <v>250000</v>
      </c>
      <c r="G62" s="148">
        <v>183331.22</v>
      </c>
      <c r="H62" s="157">
        <f>G62/F62*100</f>
        <v>73.332488</v>
      </c>
    </row>
    <row r="63" spans="1:8" ht="12.75">
      <c r="A63" s="134" t="s">
        <v>239</v>
      </c>
      <c r="B63" s="135" t="s">
        <v>71</v>
      </c>
      <c r="C63" s="135" t="s">
        <v>79</v>
      </c>
      <c r="D63" s="135" t="s">
        <v>24</v>
      </c>
      <c r="E63" s="135" t="s">
        <v>37</v>
      </c>
      <c r="F63" s="136">
        <v>530000</v>
      </c>
      <c r="G63" s="148">
        <v>306821.76</v>
      </c>
      <c r="H63" s="157">
        <f aca="true" t="shared" si="4" ref="H63:H68">G63/F63*100</f>
        <v>57.89089811320755</v>
      </c>
    </row>
    <row r="64" spans="1:8" ht="12.75">
      <c r="A64" s="134" t="s">
        <v>240</v>
      </c>
      <c r="B64" s="135" t="s">
        <v>71</v>
      </c>
      <c r="C64" s="135" t="s">
        <v>79</v>
      </c>
      <c r="D64" s="135" t="s">
        <v>24</v>
      </c>
      <c r="E64" s="135" t="s">
        <v>43</v>
      </c>
      <c r="F64" s="136">
        <v>100000</v>
      </c>
      <c r="G64" s="148">
        <v>0</v>
      </c>
      <c r="H64" s="157">
        <f t="shared" si="4"/>
        <v>0</v>
      </c>
    </row>
    <row r="65" spans="1:8" ht="12.75">
      <c r="A65" s="134" t="s">
        <v>241</v>
      </c>
      <c r="B65" s="135" t="s">
        <v>71</v>
      </c>
      <c r="C65" s="135" t="s">
        <v>79</v>
      </c>
      <c r="D65" s="135" t="s">
        <v>24</v>
      </c>
      <c r="E65" s="135" t="s">
        <v>45</v>
      </c>
      <c r="F65" s="136">
        <v>100000</v>
      </c>
      <c r="G65" s="148">
        <v>0</v>
      </c>
      <c r="H65" s="157">
        <f t="shared" si="4"/>
        <v>0</v>
      </c>
    </row>
    <row r="66" spans="1:8" ht="12.75">
      <c r="A66" s="256" t="s">
        <v>243</v>
      </c>
      <c r="B66" s="135" t="s">
        <v>71</v>
      </c>
      <c r="C66" s="135" t="s">
        <v>244</v>
      </c>
      <c r="D66" s="135" t="s">
        <v>24</v>
      </c>
      <c r="E66" s="135" t="s">
        <v>35</v>
      </c>
      <c r="F66" s="257">
        <v>3020336</v>
      </c>
      <c r="G66" s="148">
        <v>3020336</v>
      </c>
      <c r="H66" s="157">
        <f t="shared" si="4"/>
        <v>100</v>
      </c>
    </row>
    <row r="67" spans="1:8" ht="12.75">
      <c r="A67" s="256" t="s">
        <v>242</v>
      </c>
      <c r="B67" s="42" t="s">
        <v>71</v>
      </c>
      <c r="C67" s="42" t="s">
        <v>219</v>
      </c>
      <c r="D67" s="42" t="s">
        <v>24</v>
      </c>
      <c r="E67" s="42" t="s">
        <v>35</v>
      </c>
      <c r="F67" s="257">
        <v>1631920</v>
      </c>
      <c r="G67" s="148">
        <v>566920</v>
      </c>
      <c r="H67" s="157">
        <f t="shared" si="4"/>
        <v>34.73944801215746</v>
      </c>
    </row>
    <row r="68" spans="1:8" ht="12.75">
      <c r="A68" s="134" t="s">
        <v>245</v>
      </c>
      <c r="B68" s="135" t="s">
        <v>71</v>
      </c>
      <c r="C68" s="135" t="s">
        <v>219</v>
      </c>
      <c r="D68" s="135" t="s">
        <v>24</v>
      </c>
      <c r="E68" s="135" t="s">
        <v>43</v>
      </c>
      <c r="F68" s="136">
        <v>400000</v>
      </c>
      <c r="G68" s="148">
        <v>0</v>
      </c>
      <c r="H68" s="157">
        <f t="shared" si="4"/>
        <v>0</v>
      </c>
    </row>
    <row r="69" spans="1:8" ht="4.5" customHeight="1" thickBot="1">
      <c r="A69" s="256"/>
      <c r="B69" s="249"/>
      <c r="C69" s="249"/>
      <c r="D69" s="249"/>
      <c r="E69" s="249"/>
      <c r="F69" s="258"/>
      <c r="G69" s="148"/>
      <c r="H69" s="157"/>
    </row>
    <row r="70" spans="1:8" ht="13.5" thickBot="1">
      <c r="A70" s="86" t="s">
        <v>82</v>
      </c>
      <c r="B70" s="87" t="s">
        <v>81</v>
      </c>
      <c r="C70" s="87" t="s">
        <v>15</v>
      </c>
      <c r="D70" s="87"/>
      <c r="E70" s="87" t="s">
        <v>15</v>
      </c>
      <c r="F70" s="88">
        <f>F71</f>
        <v>1313880</v>
      </c>
      <c r="G70" s="142">
        <f>G71</f>
        <v>1029701.21</v>
      </c>
      <c r="H70" s="112"/>
    </row>
    <row r="71" spans="1:8" ht="12.75">
      <c r="A71" s="96" t="s">
        <v>82</v>
      </c>
      <c r="B71" s="91" t="s">
        <v>81</v>
      </c>
      <c r="C71" s="91" t="s">
        <v>83</v>
      </c>
      <c r="D71" s="91"/>
      <c r="E71" s="91" t="s">
        <v>15</v>
      </c>
      <c r="F71" s="92">
        <f>F72+F74</f>
        <v>1313880</v>
      </c>
      <c r="G71" s="92">
        <f>G72+G74</f>
        <v>1029701.21</v>
      </c>
      <c r="H71" s="159"/>
    </row>
    <row r="72" spans="1:8" ht="12.75">
      <c r="A72" s="4" t="s">
        <v>85</v>
      </c>
      <c r="B72" s="3" t="s">
        <v>81</v>
      </c>
      <c r="C72" s="3" t="s">
        <v>84</v>
      </c>
      <c r="D72" s="3"/>
      <c r="E72" s="3" t="s">
        <v>15</v>
      </c>
      <c r="F72" s="5">
        <f>F73</f>
        <v>570000</v>
      </c>
      <c r="G72" s="95">
        <f>G73</f>
        <v>522805.06</v>
      </c>
      <c r="H72" s="158"/>
    </row>
    <row r="73" spans="1:8" ht="12.75">
      <c r="A73" s="8" t="s">
        <v>34</v>
      </c>
      <c r="B73" s="2" t="s">
        <v>81</v>
      </c>
      <c r="C73" s="2" t="s">
        <v>84</v>
      </c>
      <c r="D73" s="2" t="s">
        <v>24</v>
      </c>
      <c r="E73" s="2" t="s">
        <v>33</v>
      </c>
      <c r="F73" s="9">
        <v>570000</v>
      </c>
      <c r="G73" s="144">
        <v>522805.06</v>
      </c>
      <c r="H73" s="157">
        <f>G73/F73*100</f>
        <v>91.72018596491228</v>
      </c>
    </row>
    <row r="74" spans="1:8" ht="21.75" customHeight="1">
      <c r="A74" s="4" t="s">
        <v>88</v>
      </c>
      <c r="B74" s="3" t="s">
        <v>81</v>
      </c>
      <c r="C74" s="3" t="s">
        <v>87</v>
      </c>
      <c r="D74" s="3"/>
      <c r="E74" s="3" t="s">
        <v>15</v>
      </c>
      <c r="F74" s="5">
        <f>SUM(F75:F78)</f>
        <v>743880</v>
      </c>
      <c r="G74" s="95">
        <f>SUM(G75:G78)</f>
        <v>506896.14999999997</v>
      </c>
      <c r="H74" s="158"/>
    </row>
    <row r="75" spans="1:8" ht="12.75">
      <c r="A75" s="8" t="s">
        <v>36</v>
      </c>
      <c r="B75" s="2" t="s">
        <v>81</v>
      </c>
      <c r="C75" s="2" t="s">
        <v>87</v>
      </c>
      <c r="D75" s="2" t="s">
        <v>24</v>
      </c>
      <c r="E75" s="2" t="s">
        <v>35</v>
      </c>
      <c r="F75" s="9">
        <v>250000</v>
      </c>
      <c r="G75" s="144">
        <v>156975.47</v>
      </c>
      <c r="H75" s="157">
        <f>G75/F75*100</f>
        <v>62.790188</v>
      </c>
    </row>
    <row r="76" spans="1:8" ht="12.75">
      <c r="A76" s="8" t="s">
        <v>38</v>
      </c>
      <c r="B76" s="2" t="s">
        <v>81</v>
      </c>
      <c r="C76" s="2" t="s">
        <v>87</v>
      </c>
      <c r="D76" s="2" t="s">
        <v>24</v>
      </c>
      <c r="E76" s="2" t="s">
        <v>37</v>
      </c>
      <c r="F76" s="9">
        <v>140000</v>
      </c>
      <c r="G76" s="144">
        <v>55100</v>
      </c>
      <c r="H76" s="157">
        <f>G76/F76*100</f>
        <v>39.357142857142854</v>
      </c>
    </row>
    <row r="77" spans="1:8" ht="12.75">
      <c r="A77" s="8" t="s">
        <v>44</v>
      </c>
      <c r="B77" s="2" t="s">
        <v>81</v>
      </c>
      <c r="C77" s="2" t="s">
        <v>87</v>
      </c>
      <c r="D77" s="2" t="s">
        <v>24</v>
      </c>
      <c r="E77" s="2" t="s">
        <v>43</v>
      </c>
      <c r="F77" s="9">
        <v>150000</v>
      </c>
      <c r="G77" s="144">
        <v>148000</v>
      </c>
      <c r="H77" s="157">
        <f>G77/F77*100</f>
        <v>98.66666666666667</v>
      </c>
    </row>
    <row r="78" spans="1:8" ht="11.25" customHeight="1">
      <c r="A78" s="8" t="s">
        <v>46</v>
      </c>
      <c r="B78" s="2" t="s">
        <v>81</v>
      </c>
      <c r="C78" s="2" t="s">
        <v>87</v>
      </c>
      <c r="D78" s="2" t="s">
        <v>24</v>
      </c>
      <c r="E78" s="2" t="s">
        <v>45</v>
      </c>
      <c r="F78" s="9">
        <v>203880</v>
      </c>
      <c r="G78" s="144">
        <v>146820.68</v>
      </c>
      <c r="H78" s="157">
        <f>G78/F78*100</f>
        <v>72.01328232293505</v>
      </c>
    </row>
    <row r="79" spans="1:8" ht="12.75">
      <c r="A79" s="4" t="s">
        <v>171</v>
      </c>
      <c r="B79" s="3" t="s">
        <v>167</v>
      </c>
      <c r="C79" s="3" t="s">
        <v>15</v>
      </c>
      <c r="D79" s="3"/>
      <c r="E79" s="3" t="s">
        <v>15</v>
      </c>
      <c r="F79" s="5">
        <f aca="true" t="shared" si="5" ref="F79:G81">F80</f>
        <v>165600</v>
      </c>
      <c r="G79" s="95">
        <f t="shared" si="5"/>
        <v>73761</v>
      </c>
      <c r="H79" s="157"/>
    </row>
    <row r="80" spans="1:8" ht="21">
      <c r="A80" s="4" t="s">
        <v>172</v>
      </c>
      <c r="B80" s="3" t="s">
        <v>167</v>
      </c>
      <c r="C80" s="3" t="s">
        <v>15</v>
      </c>
      <c r="D80" s="3"/>
      <c r="E80" s="3" t="s">
        <v>15</v>
      </c>
      <c r="F80" s="5">
        <f t="shared" si="5"/>
        <v>165600</v>
      </c>
      <c r="G80" s="95">
        <f t="shared" si="5"/>
        <v>73761</v>
      </c>
      <c r="H80" s="157"/>
    </row>
    <row r="81" spans="1:8" ht="31.5">
      <c r="A81" s="10" t="s">
        <v>174</v>
      </c>
      <c r="B81" s="3" t="s">
        <v>167</v>
      </c>
      <c r="C81" s="3" t="s">
        <v>168</v>
      </c>
      <c r="D81" s="3"/>
      <c r="E81" s="3" t="s">
        <v>15</v>
      </c>
      <c r="F81" s="5">
        <f t="shared" si="5"/>
        <v>165600</v>
      </c>
      <c r="G81" s="95">
        <f t="shared" si="5"/>
        <v>73761</v>
      </c>
      <c r="H81" s="157"/>
    </row>
    <row r="82" spans="1:8" ht="12.75">
      <c r="A82" s="89" t="s">
        <v>173</v>
      </c>
      <c r="B82" s="42" t="s">
        <v>167</v>
      </c>
      <c r="C82" s="42" t="s">
        <v>168</v>
      </c>
      <c r="D82" s="42" t="s">
        <v>169</v>
      </c>
      <c r="E82" s="42" t="s">
        <v>170</v>
      </c>
      <c r="F82" s="43">
        <v>165600</v>
      </c>
      <c r="G82" s="144">
        <v>73761</v>
      </c>
      <c r="H82" s="157">
        <f>G82/F82*100</f>
        <v>44.54166666666667</v>
      </c>
    </row>
    <row r="83" spans="1:8" ht="12.75" hidden="1">
      <c r="A83" s="137"/>
      <c r="B83" s="138"/>
      <c r="C83" s="138"/>
      <c r="D83" s="138"/>
      <c r="E83" s="138"/>
      <c r="F83" s="139"/>
      <c r="G83" s="149"/>
      <c r="H83" s="158"/>
    </row>
    <row r="84" spans="1:8" ht="12.75" hidden="1">
      <c r="A84" s="134"/>
      <c r="B84" s="135"/>
      <c r="C84" s="135"/>
      <c r="D84" s="135"/>
      <c r="E84" s="135"/>
      <c r="F84" s="136"/>
      <c r="G84" s="144"/>
      <c r="H84" s="158"/>
    </row>
    <row r="85" spans="1:8" ht="21">
      <c r="A85" s="4" t="s">
        <v>90</v>
      </c>
      <c r="B85" s="3" t="s">
        <v>89</v>
      </c>
      <c r="C85" s="3" t="s">
        <v>15</v>
      </c>
      <c r="D85" s="3"/>
      <c r="E85" s="3" t="s">
        <v>15</v>
      </c>
      <c r="F85" s="5">
        <f>F86</f>
        <v>3390000</v>
      </c>
      <c r="G85" s="95">
        <f>G86</f>
        <v>1611828.11</v>
      </c>
      <c r="H85" s="158"/>
    </row>
    <row r="86" spans="1:8" ht="12.75">
      <c r="A86" s="4" t="s">
        <v>92</v>
      </c>
      <c r="B86" s="3" t="s">
        <v>91</v>
      </c>
      <c r="C86" s="3" t="s">
        <v>15</v>
      </c>
      <c r="D86" s="3"/>
      <c r="E86" s="3" t="s">
        <v>15</v>
      </c>
      <c r="F86" s="5">
        <f>F87+F100</f>
        <v>3390000</v>
      </c>
      <c r="G86" s="95">
        <f>G87+G100</f>
        <v>1611828.11</v>
      </c>
      <c r="H86" s="158"/>
    </row>
    <row r="87" spans="1:8" ht="12" customHeight="1">
      <c r="A87" s="4" t="s">
        <v>94</v>
      </c>
      <c r="B87" s="3" t="s">
        <v>91</v>
      </c>
      <c r="C87" s="3" t="s">
        <v>93</v>
      </c>
      <c r="D87" s="3"/>
      <c r="E87" s="3" t="s">
        <v>15</v>
      </c>
      <c r="F87" s="5">
        <f>F88</f>
        <v>2660900</v>
      </c>
      <c r="G87" s="95">
        <f>G88</f>
        <v>1292942.6600000001</v>
      </c>
      <c r="H87" s="158"/>
    </row>
    <row r="88" spans="1:8" ht="21">
      <c r="A88" s="4" t="s">
        <v>96</v>
      </c>
      <c r="B88" s="3" t="s">
        <v>91</v>
      </c>
      <c r="C88" s="3" t="s">
        <v>95</v>
      </c>
      <c r="D88" s="3"/>
      <c r="E88" s="3" t="s">
        <v>15</v>
      </c>
      <c r="F88" s="5">
        <f>SUM(F89:F99)</f>
        <v>2660900</v>
      </c>
      <c r="G88" s="95">
        <f>SUM(G89:G99)</f>
        <v>1292942.6600000001</v>
      </c>
      <c r="H88" s="158"/>
    </row>
    <row r="89" spans="1:8" ht="12.75">
      <c r="A89" s="8" t="s">
        <v>26</v>
      </c>
      <c r="B89" s="2" t="s">
        <v>91</v>
      </c>
      <c r="C89" s="2" t="s">
        <v>95</v>
      </c>
      <c r="D89" s="2" t="s">
        <v>97</v>
      </c>
      <c r="E89" s="2" t="s">
        <v>25</v>
      </c>
      <c r="F89" s="9">
        <v>1064300</v>
      </c>
      <c r="G89" s="144">
        <v>512263.19</v>
      </c>
      <c r="H89" s="157">
        <f>G89/F89*100</f>
        <v>48.13146575213755</v>
      </c>
    </row>
    <row r="90" spans="1:8" ht="12.75">
      <c r="A90" s="8" t="s">
        <v>28</v>
      </c>
      <c r="B90" s="2" t="s">
        <v>91</v>
      </c>
      <c r="C90" s="2" t="s">
        <v>95</v>
      </c>
      <c r="D90" s="2" t="s">
        <v>97</v>
      </c>
      <c r="E90" s="2" t="s">
        <v>27</v>
      </c>
      <c r="F90" s="9">
        <v>317500</v>
      </c>
      <c r="G90" s="144">
        <v>148891.18</v>
      </c>
      <c r="H90" s="157">
        <f aca="true" t="shared" si="6" ref="H90:H100">G90/F90*100</f>
        <v>46.89485984251968</v>
      </c>
    </row>
    <row r="91" spans="1:8" ht="12.75">
      <c r="A91" s="8" t="s">
        <v>30</v>
      </c>
      <c r="B91" s="2" t="s">
        <v>91</v>
      </c>
      <c r="C91" s="2" t="s">
        <v>95</v>
      </c>
      <c r="D91" s="2" t="s">
        <v>97</v>
      </c>
      <c r="E91" s="2" t="s">
        <v>29</v>
      </c>
      <c r="F91" s="9">
        <v>30000</v>
      </c>
      <c r="G91" s="144">
        <v>12184.9</v>
      </c>
      <c r="H91" s="157">
        <f t="shared" si="6"/>
        <v>40.61633333333333</v>
      </c>
    </row>
    <row r="92" spans="1:8" ht="12.75">
      <c r="A92" s="8" t="s">
        <v>32</v>
      </c>
      <c r="B92" s="2" t="s">
        <v>91</v>
      </c>
      <c r="C92" s="2" t="s">
        <v>95</v>
      </c>
      <c r="D92" s="2" t="s">
        <v>97</v>
      </c>
      <c r="E92" s="2" t="s">
        <v>31</v>
      </c>
      <c r="F92" s="9">
        <v>0</v>
      </c>
      <c r="G92" s="144">
        <v>0</v>
      </c>
      <c r="H92" s="157"/>
    </row>
    <row r="93" spans="1:8" ht="12.75">
      <c r="A93" s="8" t="s">
        <v>34</v>
      </c>
      <c r="B93" s="2" t="s">
        <v>91</v>
      </c>
      <c r="C93" s="2" t="s">
        <v>95</v>
      </c>
      <c r="D93" s="2" t="s">
        <v>97</v>
      </c>
      <c r="E93" s="2" t="s">
        <v>33</v>
      </c>
      <c r="F93" s="9">
        <v>720000</v>
      </c>
      <c r="G93" s="144">
        <v>371246.38</v>
      </c>
      <c r="H93" s="157">
        <f t="shared" si="6"/>
        <v>51.561997222222224</v>
      </c>
    </row>
    <row r="94" spans="1:8" ht="12.75">
      <c r="A94" s="8" t="s">
        <v>99</v>
      </c>
      <c r="B94" s="2" t="s">
        <v>91</v>
      </c>
      <c r="C94" s="2" t="s">
        <v>95</v>
      </c>
      <c r="D94" s="2" t="s">
        <v>97</v>
      </c>
      <c r="E94" s="2" t="s">
        <v>98</v>
      </c>
      <c r="F94" s="9">
        <v>67100</v>
      </c>
      <c r="G94" s="144">
        <v>33512.94</v>
      </c>
      <c r="H94" s="157">
        <f t="shared" si="6"/>
        <v>49.94476900149032</v>
      </c>
    </row>
    <row r="95" spans="1:8" ht="12.75">
      <c r="A95" s="8" t="s">
        <v>36</v>
      </c>
      <c r="B95" s="2" t="s">
        <v>91</v>
      </c>
      <c r="C95" s="2" t="s">
        <v>95</v>
      </c>
      <c r="D95" s="2" t="s">
        <v>97</v>
      </c>
      <c r="E95" s="2" t="s">
        <v>35</v>
      </c>
      <c r="F95" s="9">
        <v>149400</v>
      </c>
      <c r="G95" s="144">
        <v>45815</v>
      </c>
      <c r="H95" s="157">
        <f t="shared" si="6"/>
        <v>30.665997322623827</v>
      </c>
    </row>
    <row r="96" spans="1:8" ht="12.75">
      <c r="A96" s="8" t="s">
        <v>38</v>
      </c>
      <c r="B96" s="2" t="s">
        <v>91</v>
      </c>
      <c r="C96" s="2" t="s">
        <v>95</v>
      </c>
      <c r="D96" s="2" t="s">
        <v>97</v>
      </c>
      <c r="E96" s="2" t="s">
        <v>37</v>
      </c>
      <c r="F96" s="9">
        <v>67600</v>
      </c>
      <c r="G96" s="144">
        <v>10560</v>
      </c>
      <c r="H96" s="157">
        <f t="shared" si="6"/>
        <v>15.621301775147927</v>
      </c>
    </row>
    <row r="97" spans="1:8" ht="12.75">
      <c r="A97" s="8" t="s">
        <v>42</v>
      </c>
      <c r="B97" s="2" t="s">
        <v>91</v>
      </c>
      <c r="C97" s="2" t="s">
        <v>95</v>
      </c>
      <c r="D97" s="2" t="s">
        <v>97</v>
      </c>
      <c r="E97" s="2" t="s">
        <v>41</v>
      </c>
      <c r="F97" s="9">
        <v>30000</v>
      </c>
      <c r="G97" s="144">
        <v>7960</v>
      </c>
      <c r="H97" s="157">
        <f t="shared" si="6"/>
        <v>26.53333333333333</v>
      </c>
    </row>
    <row r="98" spans="1:8" ht="12.75">
      <c r="A98" s="8" t="s">
        <v>44</v>
      </c>
      <c r="B98" s="2" t="s">
        <v>91</v>
      </c>
      <c r="C98" s="2" t="s">
        <v>95</v>
      </c>
      <c r="D98" s="2" t="s">
        <v>97</v>
      </c>
      <c r="E98" s="2" t="s">
        <v>43</v>
      </c>
      <c r="F98" s="9">
        <v>145000</v>
      </c>
      <c r="G98" s="144">
        <v>95356</v>
      </c>
      <c r="H98" s="157">
        <f t="shared" si="6"/>
        <v>65.76275862068965</v>
      </c>
    </row>
    <row r="99" spans="1:8" ht="13.5" customHeight="1">
      <c r="A99" s="8" t="s">
        <v>46</v>
      </c>
      <c r="B99" s="2" t="s">
        <v>91</v>
      </c>
      <c r="C99" s="2" t="s">
        <v>95</v>
      </c>
      <c r="D99" s="2" t="s">
        <v>97</v>
      </c>
      <c r="E99" s="2" t="s">
        <v>45</v>
      </c>
      <c r="F99" s="9">
        <v>70000</v>
      </c>
      <c r="G99" s="144">
        <v>55153.07</v>
      </c>
      <c r="H99" s="157">
        <f t="shared" si="6"/>
        <v>78.7901</v>
      </c>
    </row>
    <row r="100" spans="1:8" ht="12.75">
      <c r="A100" s="4" t="s">
        <v>101</v>
      </c>
      <c r="B100" s="3" t="s">
        <v>91</v>
      </c>
      <c r="C100" s="3" t="s">
        <v>100</v>
      </c>
      <c r="D100" s="3"/>
      <c r="E100" s="3" t="s">
        <v>15</v>
      </c>
      <c r="F100" s="5">
        <f>F101</f>
        <v>729100</v>
      </c>
      <c r="G100" s="95">
        <f>G101</f>
        <v>318885.45</v>
      </c>
      <c r="H100" s="157">
        <f t="shared" si="6"/>
        <v>43.73686051296119</v>
      </c>
    </row>
    <row r="101" spans="1:8" ht="21">
      <c r="A101" s="4" t="s">
        <v>96</v>
      </c>
      <c r="B101" s="3" t="s">
        <v>91</v>
      </c>
      <c r="C101" s="3" t="s">
        <v>102</v>
      </c>
      <c r="D101" s="3"/>
      <c r="E101" s="3" t="s">
        <v>15</v>
      </c>
      <c r="F101" s="5">
        <f>SUM(F102:F111)</f>
        <v>729100</v>
      </c>
      <c r="G101" s="95">
        <f>SUM(G102:G111)</f>
        <v>318885.45</v>
      </c>
      <c r="H101" s="157"/>
    </row>
    <row r="102" spans="1:8" ht="12.75">
      <c r="A102" s="8" t="s">
        <v>26</v>
      </c>
      <c r="B102" s="2" t="s">
        <v>91</v>
      </c>
      <c r="C102" s="2" t="s">
        <v>102</v>
      </c>
      <c r="D102" s="2" t="s">
        <v>97</v>
      </c>
      <c r="E102" s="2" t="s">
        <v>25</v>
      </c>
      <c r="F102" s="9">
        <v>367900</v>
      </c>
      <c r="G102" s="144">
        <v>188336.92</v>
      </c>
      <c r="H102" s="157">
        <f>G102/F102*100</f>
        <v>51.192421853764614</v>
      </c>
    </row>
    <row r="103" spans="1:8" ht="12.75">
      <c r="A103" s="8" t="s">
        <v>28</v>
      </c>
      <c r="B103" s="2" t="s">
        <v>91</v>
      </c>
      <c r="C103" s="2" t="s">
        <v>102</v>
      </c>
      <c r="D103" s="2" t="s">
        <v>97</v>
      </c>
      <c r="E103" s="2" t="s">
        <v>27</v>
      </c>
      <c r="F103" s="9">
        <v>115000</v>
      </c>
      <c r="G103" s="144">
        <v>53721.76</v>
      </c>
      <c r="H103" s="157">
        <f aca="true" t="shared" si="7" ref="H103:H112">G103/F103*100</f>
        <v>46.71457391304348</v>
      </c>
    </row>
    <row r="104" spans="1:8" ht="12.75">
      <c r="A104" s="8" t="s">
        <v>30</v>
      </c>
      <c r="B104" s="2" t="s">
        <v>91</v>
      </c>
      <c r="C104" s="2" t="s">
        <v>102</v>
      </c>
      <c r="D104" s="2" t="s">
        <v>97</v>
      </c>
      <c r="E104" s="2" t="s">
        <v>29</v>
      </c>
      <c r="F104" s="9">
        <v>19500</v>
      </c>
      <c r="G104" s="144">
        <v>9995.15</v>
      </c>
      <c r="H104" s="157">
        <f t="shared" si="7"/>
        <v>51.257179487179485</v>
      </c>
    </row>
    <row r="105" spans="1:8" ht="12.75">
      <c r="A105" s="8" t="s">
        <v>34</v>
      </c>
      <c r="B105" s="2" t="s">
        <v>91</v>
      </c>
      <c r="C105" s="2" t="s">
        <v>102</v>
      </c>
      <c r="D105" s="2" t="s">
        <v>97</v>
      </c>
      <c r="E105" s="2" t="s">
        <v>33</v>
      </c>
      <c r="F105" s="9">
        <v>45300</v>
      </c>
      <c r="G105" s="144">
        <v>29184.7</v>
      </c>
      <c r="H105" s="157">
        <f t="shared" si="7"/>
        <v>64.42538631346578</v>
      </c>
    </row>
    <row r="106" spans="1:8" ht="12.75">
      <c r="A106" s="8" t="s">
        <v>36</v>
      </c>
      <c r="B106" s="2" t="s">
        <v>91</v>
      </c>
      <c r="C106" s="2" t="s">
        <v>102</v>
      </c>
      <c r="D106" s="2" t="s">
        <v>97</v>
      </c>
      <c r="E106" s="2" t="s">
        <v>35</v>
      </c>
      <c r="F106" s="9">
        <v>20000</v>
      </c>
      <c r="G106" s="144">
        <v>0</v>
      </c>
      <c r="H106" s="157">
        <f t="shared" si="7"/>
        <v>0</v>
      </c>
    </row>
    <row r="107" spans="1:8" ht="12.75">
      <c r="A107" s="8" t="s">
        <v>38</v>
      </c>
      <c r="B107" s="2" t="s">
        <v>91</v>
      </c>
      <c r="C107" s="2" t="s">
        <v>102</v>
      </c>
      <c r="D107" s="2" t="s">
        <v>97</v>
      </c>
      <c r="E107" s="2" t="s">
        <v>37</v>
      </c>
      <c r="F107" s="9">
        <v>81000</v>
      </c>
      <c r="G107" s="144">
        <v>25698.62</v>
      </c>
      <c r="H107" s="157">
        <f t="shared" si="7"/>
        <v>31.726691358024688</v>
      </c>
    </row>
    <row r="108" spans="1:8" ht="12.75">
      <c r="A108" s="8" t="s">
        <v>42</v>
      </c>
      <c r="B108" s="2" t="s">
        <v>91</v>
      </c>
      <c r="C108" s="2" t="s">
        <v>102</v>
      </c>
      <c r="D108" s="2" t="s">
        <v>97</v>
      </c>
      <c r="E108" s="2" t="s">
        <v>41</v>
      </c>
      <c r="F108" s="9">
        <v>10000</v>
      </c>
      <c r="G108" s="144">
        <v>3781.1</v>
      </c>
      <c r="H108" s="157">
        <f t="shared" si="7"/>
        <v>37.811</v>
      </c>
    </row>
    <row r="109" spans="1:8" ht="12.75">
      <c r="A109" s="8" t="s">
        <v>44</v>
      </c>
      <c r="B109" s="2" t="s">
        <v>91</v>
      </c>
      <c r="C109" s="2" t="s">
        <v>102</v>
      </c>
      <c r="D109" s="2" t="s">
        <v>97</v>
      </c>
      <c r="E109" s="2" t="s">
        <v>43</v>
      </c>
      <c r="F109" s="9">
        <v>55400</v>
      </c>
      <c r="G109" s="144">
        <v>250</v>
      </c>
      <c r="H109" s="157">
        <f t="shared" si="7"/>
        <v>0.45126353790613716</v>
      </c>
    </row>
    <row r="110" spans="1:8" ht="15" customHeight="1">
      <c r="A110" s="89" t="s">
        <v>46</v>
      </c>
      <c r="B110" s="42" t="s">
        <v>91</v>
      </c>
      <c r="C110" s="42" t="s">
        <v>102</v>
      </c>
      <c r="D110" s="42" t="s">
        <v>97</v>
      </c>
      <c r="E110" s="42" t="s">
        <v>45</v>
      </c>
      <c r="F110" s="43">
        <v>15000</v>
      </c>
      <c r="G110" s="145">
        <v>7917.2</v>
      </c>
      <c r="H110" s="131">
        <f>G110/F110*100</f>
        <v>52.781333333333336</v>
      </c>
    </row>
    <row r="111" spans="1:8" ht="12.75">
      <c r="A111" s="134" t="s">
        <v>190</v>
      </c>
      <c r="B111" s="135"/>
      <c r="C111" s="135"/>
      <c r="D111" s="135"/>
      <c r="E111" s="135"/>
      <c r="F111" s="136">
        <v>0</v>
      </c>
      <c r="G111" s="144">
        <v>0</v>
      </c>
      <c r="H111" s="173"/>
    </row>
    <row r="112" spans="1:8" ht="13.5" thickBot="1">
      <c r="A112" s="168" t="s">
        <v>164</v>
      </c>
      <c r="B112" s="169"/>
      <c r="C112" s="169"/>
      <c r="D112" s="169"/>
      <c r="E112" s="169"/>
      <c r="F112" s="170">
        <f>F10+F35+F41+F46+F57+F79+F85</f>
        <v>20670346</v>
      </c>
      <c r="G112" s="171">
        <f>G10+G35+G41+G46+G57+G85+G79+G83</f>
        <v>9209489.43</v>
      </c>
      <c r="H112" s="172">
        <f t="shared" si="7"/>
        <v>44.55411355958918</v>
      </c>
    </row>
    <row r="113" spans="1:8" ht="12.75">
      <c r="A113" s="97" t="s">
        <v>111</v>
      </c>
      <c r="B113" s="98"/>
      <c r="C113" s="98"/>
      <c r="D113" s="98"/>
      <c r="E113" s="98"/>
      <c r="F113" s="99"/>
      <c r="G113" s="150"/>
      <c r="H113" s="159"/>
    </row>
    <row r="114" spans="1:8" ht="12.75">
      <c r="A114" s="100" t="s">
        <v>112</v>
      </c>
      <c r="B114" s="101"/>
      <c r="C114" s="101"/>
      <c r="D114" s="101"/>
      <c r="E114" s="101"/>
      <c r="F114" s="102">
        <f>F112-F115</f>
        <v>17280346</v>
      </c>
      <c r="G114" s="151">
        <f>G112-G115</f>
        <v>7597661.319999999</v>
      </c>
      <c r="H114" s="157">
        <f>G114/F114*100</f>
        <v>43.967067094605625</v>
      </c>
    </row>
    <row r="115" spans="1:8" ht="13.5" thickBot="1">
      <c r="A115" s="103" t="s">
        <v>113</v>
      </c>
      <c r="B115" s="104"/>
      <c r="C115" s="104"/>
      <c r="D115" s="104"/>
      <c r="E115" s="104"/>
      <c r="F115" s="105">
        <f>F85</f>
        <v>3390000</v>
      </c>
      <c r="G115" s="152">
        <f>G86</f>
        <v>1611828.11</v>
      </c>
      <c r="H115" s="160">
        <f>G115/F115*100</f>
        <v>47.54655191740413</v>
      </c>
    </row>
    <row r="116" ht="12.75">
      <c r="A116" s="1"/>
    </row>
    <row r="117" ht="12.75">
      <c r="A117" t="s">
        <v>180</v>
      </c>
    </row>
    <row r="119" ht="12.75">
      <c r="A119" t="s">
        <v>181</v>
      </c>
    </row>
    <row r="121" ht="12.75">
      <c r="A121" t="s">
        <v>182</v>
      </c>
    </row>
    <row r="123" ht="12.75" hidden="1"/>
    <row r="124" ht="12.75" hidden="1"/>
    <row r="125" ht="12.75" hidden="1"/>
    <row r="126" spans="1:6" ht="14.25" hidden="1">
      <c r="A126" s="113"/>
      <c r="B126" s="113"/>
      <c r="C126" s="113"/>
      <c r="D126" s="113"/>
      <c r="E126" s="113"/>
      <c r="F126" s="113"/>
    </row>
    <row r="127" ht="12.75">
      <c r="A127" s="259">
        <v>41460</v>
      </c>
    </row>
    <row r="128" ht="11.25" customHeight="1"/>
    <row r="129" ht="16.5" customHeight="1" hidden="1" thickBot="1"/>
    <row r="130" ht="13.5" customHeight="1" hidden="1" thickBot="1"/>
    <row r="131" ht="12.75" customHeight="1"/>
    <row r="132" ht="16.5" customHeight="1"/>
    <row r="133" ht="17.25" customHeight="1"/>
    <row r="135" ht="16.5" customHeight="1"/>
    <row r="136" ht="18.75" customHeight="1"/>
    <row r="228" ht="18" customHeight="1"/>
  </sheetData>
  <sheetProtection/>
  <mergeCells count="7">
    <mergeCell ref="A7:A8"/>
    <mergeCell ref="F7:F8"/>
    <mergeCell ref="B7:E7"/>
    <mergeCell ref="A2:F2"/>
    <mergeCell ref="A3:F3"/>
    <mergeCell ref="A5:B5"/>
    <mergeCell ref="A6:B6"/>
  </mergeCells>
  <printOptions/>
  <pageMargins left="0.3937007874015748" right="0.3937007874015748" top="0" bottom="0" header="0.1968503937007874" footer="0.1968503937007874"/>
  <pageSetup fitToHeight="0" fitToWidth="1" horizontalDpi="600" verticalDpi="600" orientation="portrait" paperSize="9" scale="98" r:id="rId1"/>
  <headerFooter alignWithMargins="0">
    <oddHeader xml:space="preserve">&amp;CСтр. №&amp;P из № &amp;N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ГлБух</cp:lastModifiedBy>
  <cp:lastPrinted>2013-07-25T05:04:49Z</cp:lastPrinted>
  <dcterms:created xsi:type="dcterms:W3CDTF">1996-10-08T23:32:33Z</dcterms:created>
  <dcterms:modified xsi:type="dcterms:W3CDTF">2013-07-25T05:05:11Z</dcterms:modified>
  <cp:category/>
  <cp:version/>
  <cp:contentType/>
  <cp:contentStatus/>
</cp:coreProperties>
</file>