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.дох.15г." sheetId="1" r:id="rId1"/>
    <sheet name="Рос.расх.15г." sheetId="2" r:id="rId2"/>
    <sheet name="Источн.деф" sheetId="3" r:id="rId3"/>
  </sheets>
  <definedNames>
    <definedName name="BFT_Print_Titles" localSheetId="1">'Рос.расх.15г.'!$7:$9</definedName>
    <definedName name="_xlnm.Print_Titles" localSheetId="1">'Рос.расх.15г.'!$7:$9</definedName>
  </definedNames>
  <calcPr fullCalcOnLoad="1" refMode="R1C1"/>
</workbook>
</file>

<file path=xl/sharedStrings.xml><?xml version="1.0" encoding="utf-8"?>
<sst xmlns="http://schemas.openxmlformats.org/spreadsheetml/2006/main" count="778" uniqueCount="339">
  <si>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</si>
  <si>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</si>
  <si>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</si>
  <si>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</si>
  <si>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</si>
  <si>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</si>
  <si>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</si>
  <si>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</si>
  <si>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</si>
  <si>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</si>
  <si>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</si>
  <si>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</si>
  <si>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</si>
  <si>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</si>
  <si>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</si>
  <si>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</si>
  <si>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</si>
  <si>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</si>
  <si>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</si>
  <si>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</si>
  <si>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</si>
  <si>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</si>
  <si>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</si>
  <si>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</si>
  <si>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</si>
  <si>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</si>
  <si>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</si>
  <si>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</si>
  <si>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</si>
  <si>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</si>
  <si>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</si>
  <si>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</si>
  <si>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</si>
  <si>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</si>
  <si>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</si>
  <si>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</si>
  <si>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</si>
  <si>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</si>
  <si>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</si>
  <si>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</si>
  <si>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</si>
  <si>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</si>
  <si>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</si>
  <si>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</si>
  <si>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</si>
  <si>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</si>
  <si>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</si>
  <si>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</si>
  <si>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</si>
  <si>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</si>
  <si>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</si>
  <si>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</si>
  <si>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</si>
  <si>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</si>
  <si>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</si>
  <si>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</si>
  <si>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</si>
  <si>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</si>
  <si>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</si>
  <si>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</si>
  <si>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0503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</si>
  <si>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</si>
  <si>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</si>
  <si>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</si>
  <si>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</si>
  <si>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</si>
  <si>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</si>
  <si>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</si>
  <si>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</si>
  <si>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</si>
  <si>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224</t>
  </si>
  <si>
    <t>Арендная плата за пользование имуществом</t>
  </si>
  <si>
    <t>Библиотеки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</si>
  <si>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</si>
  <si>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</si>
  <si>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</si>
  <si>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</si>
  <si>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</si>
  <si>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</si>
  <si>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</si>
  <si>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</si>
  <si>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</si>
  <si>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</si>
  <si>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</si>
  <si>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</si>
  <si>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</si>
  <si>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</si>
  <si>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</si>
  <si>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</si>
  <si>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</si>
  <si>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</si>
  <si>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</si>
  <si>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</si>
  <si>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</si>
  <si>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</si>
  <si>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</si>
  <si>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</si>
  <si>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</si>
  <si>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</si>
  <si>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</si>
  <si>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</si>
  <si>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районов и компенсации затрат бюджетов поселений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</si>
  <si>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</si>
  <si>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</si>
  <si>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государственная собственность на которые не разграничена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</si>
  <si>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</si>
  <si>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</si>
  <si>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</si>
  <si>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</si>
  <si>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</si>
  <si>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</si>
  <si>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 xml:space="preserve">  2 02 01001 10 0000 151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</si>
  <si>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</si>
  <si>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</si>
  <si>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</si>
  <si>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</si>
  <si>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</si>
  <si>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</si>
  <si>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</si>
  <si>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</si>
  <si>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</si>
  <si>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</si>
  <si>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</si>
  <si>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</si>
  <si>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</si>
  <si>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</si>
  <si>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</si>
  <si>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</si>
  <si>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</si>
  <si>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</si>
  <si>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</si>
  <si>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</si>
  <si>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</si>
  <si>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1 11 09045 10 0000 120</t>
  </si>
  <si>
    <t>Прочие поступления от использования имущества</t>
  </si>
  <si>
    <t>2 02 02999 10 0000 151</t>
  </si>
  <si>
    <t>% исп-я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</si>
  <si>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</si>
  <si>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</si>
  <si>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</si>
  <si>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</si>
  <si>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Прочие выплаты</t>
  </si>
  <si>
    <t>212</t>
  </si>
  <si>
    <t>0409</t>
  </si>
  <si>
    <t>Землеустроительные работы</t>
  </si>
  <si>
    <t>1 13 02995 10 0000 130</t>
  </si>
  <si>
    <t>Прочие доходы от компенсации затрат бюджетов поселений</t>
  </si>
  <si>
    <t>1 14 02053100 0000 410</t>
  </si>
  <si>
    <t>1 14 00000 00 0000 430</t>
  </si>
  <si>
    <t>Доходы от реализации иного имущества,находящегося  в собственности поселений</t>
  </si>
  <si>
    <t>Прочие межбюджетные трансферты, передаваемые бюджетам поселений ( ЛМР)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</si>
  <si>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</si>
  <si>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Осуществление перв. ВУ на территориях, где отсутствуют воен.ком-ты</t>
  </si>
  <si>
    <t>Доплаты к пенсиям  муниципальных служащих</t>
  </si>
  <si>
    <t>Прочие безвозмездные поступления  в бюджеты поселений</t>
  </si>
  <si>
    <t>2 07 05030 10 0000 180</t>
  </si>
  <si>
    <t>Прочие субсидии бюджетам поселений( комитет по культуре)</t>
  </si>
  <si>
    <t xml:space="preserve"> 2 02 03024 10 0000 151</t>
  </si>
  <si>
    <t>Субвенции бюджетам поселений  на выполнение передаваемых полномочий субъектов РФ</t>
  </si>
  <si>
    <t>Прочие субсидии бюджетам поселений( комитет по ЖКХ)</t>
  </si>
  <si>
    <t>2 02 02077 10 0000 151</t>
  </si>
  <si>
    <t>Прочие субсидии  бюджетам поселений (Упр.дел.правит.ЛО По 95-ОЗ)</t>
  </si>
  <si>
    <t>Субсидии бюджетам поселений на бюджетные инвестиции  в объекты кап.стр-ва (комитет по строительству)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</si>
  <si>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</si>
  <si>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>Дотации бюджетам поселений на поддержку мер по обеспечению сбалансированности бюджетов из районного фонда финансовой поддержки (ЛМР)</t>
  </si>
  <si>
    <t xml:space="preserve"> 2 02 01000 00 0000 000</t>
  </si>
  <si>
    <t>Прочие межбюджные трансферты  бюджетам поселений</t>
  </si>
  <si>
    <t>2 02 03000 00 0000 000</t>
  </si>
  <si>
    <t xml:space="preserve">Субвенции бюджетам поселений  </t>
  </si>
  <si>
    <t>На выполнение полномлчий  по адм.комиссиям</t>
  </si>
  <si>
    <t xml:space="preserve"> 1 03 02200 01 0000 110</t>
  </si>
  <si>
    <t>Доходы от уплаты акцизов на нефтепродукты</t>
  </si>
  <si>
    <t>9820012</t>
  </si>
  <si>
    <t>121</t>
  </si>
  <si>
    <t>9830012</t>
  </si>
  <si>
    <t>Исполнение судебн.актов</t>
  </si>
  <si>
    <t>Уплата прочих налогов и сборов</t>
  </si>
  <si>
    <t>244</t>
  </si>
  <si>
    <t>831</t>
  </si>
  <si>
    <t>852</t>
  </si>
  <si>
    <t>Прочие выплаты ( командир.)</t>
  </si>
  <si>
    <t>Полномочия по ГО и ЧС</t>
  </si>
  <si>
    <t>Полномочия по землеустроительным и градостроительным вопросам</t>
  </si>
  <si>
    <t>Полномочия по ведению бюджетных операций КФ</t>
  </si>
  <si>
    <t>Полномочия по контрольно-счетной палате</t>
  </si>
  <si>
    <t>9990081</t>
  </si>
  <si>
    <t>540</t>
  </si>
  <si>
    <t>0107</t>
  </si>
  <si>
    <t>9990173</t>
  </si>
  <si>
    <t>9990082</t>
  </si>
  <si>
    <t>9990083</t>
  </si>
  <si>
    <t>9990084</t>
  </si>
  <si>
    <t>9990085</t>
  </si>
  <si>
    <t>Проведение муниципальных выборов и референдумов</t>
  </si>
  <si>
    <t>9997134</t>
  </si>
  <si>
    <t>000</t>
  </si>
  <si>
    <t>9990101</t>
  </si>
  <si>
    <t>870</t>
  </si>
  <si>
    <t>9990102</t>
  </si>
  <si>
    <t>9990103</t>
  </si>
  <si>
    <t>9990104</t>
  </si>
  <si>
    <t>9990107</t>
  </si>
  <si>
    <t>9990109</t>
  </si>
  <si>
    <t>9990178</t>
  </si>
  <si>
    <t>Исполнение судебн.актов РФ по общей деят.</t>
  </si>
  <si>
    <t>Оценка недвижим., признание прав  по муниц.собств</t>
  </si>
  <si>
    <t xml:space="preserve">Орг-ция освещения в печат.и эл.органах деятельности администрации </t>
  </si>
  <si>
    <t>Организация и проведение торж.мероприятий</t>
  </si>
  <si>
    <t xml:space="preserve">Расходы на  проф.переподго.; повыш.квалиф. </t>
  </si>
  <si>
    <t>2210021</t>
  </si>
  <si>
    <t>2210172</t>
  </si>
  <si>
    <t>Организация праздн.мероприятий</t>
  </si>
  <si>
    <t>2210020</t>
  </si>
  <si>
    <t>112</t>
  </si>
  <si>
    <t>Командировочные расходы</t>
  </si>
  <si>
    <t>9990030</t>
  </si>
  <si>
    <t>321</t>
  </si>
  <si>
    <t>2220160</t>
  </si>
  <si>
    <t>Ремонт уличного освещения</t>
  </si>
  <si>
    <t>Материалы для рем.улич.освещ.</t>
  </si>
  <si>
    <t>2220162</t>
  </si>
  <si>
    <t>9995118</t>
  </si>
  <si>
    <t>Укрепление пожарной безопасности</t>
  </si>
  <si>
    <t>2240122</t>
  </si>
  <si>
    <t>Прочие работы по содерж.им-ва</t>
  </si>
  <si>
    <t>Приобреиение материалов для пожар.без-ти</t>
  </si>
  <si>
    <t>9990105</t>
  </si>
  <si>
    <t>9990106</t>
  </si>
  <si>
    <t>2230115</t>
  </si>
  <si>
    <t>2230165</t>
  </si>
  <si>
    <t>2230514</t>
  </si>
  <si>
    <t xml:space="preserve">ДОРОЖНОЕ ХОЗЯЙСТВО </t>
  </si>
  <si>
    <t>ДХ Содержание дорог</t>
  </si>
  <si>
    <t>ДХ прочие услуги по дорогам общ.польз.</t>
  </si>
  <si>
    <t>2220000</t>
  </si>
  <si>
    <t>2220150</t>
  </si>
  <si>
    <t>2220156</t>
  </si>
  <si>
    <t>2220158</t>
  </si>
  <si>
    <t>Подготовка объектов т\сн к отопит.сезону</t>
  </si>
  <si>
    <t>414</t>
  </si>
  <si>
    <t>Строит.,рек-ция объек.водосн.(содер.им-ва)</t>
  </si>
  <si>
    <t>Прочие услуги по КХ</t>
  </si>
  <si>
    <t>9800000</t>
  </si>
  <si>
    <t>2230000</t>
  </si>
  <si>
    <t xml:space="preserve">Содерж.и обслужив.им-ва казны </t>
  </si>
  <si>
    <t xml:space="preserve"> 1 05 03010 01 0000 110</t>
  </si>
  <si>
    <t>Единый сельскохозяйственный налог</t>
  </si>
  <si>
    <t>2 18 05000 10 0000 151</t>
  </si>
  <si>
    <t>Доходы бюджетов поселений от возвратов остатков прошлых лет</t>
  </si>
  <si>
    <t>Заработная плата муниц.служащих</t>
  </si>
  <si>
    <t>АДМИНИСТРАЦИЯ СКРЕБЛОВСКОГО СЕЛЬСКОГО ПОСЕЛЕНИЯ</t>
  </si>
  <si>
    <t>2227078</t>
  </si>
  <si>
    <t xml:space="preserve">Наименование </t>
  </si>
  <si>
    <t xml:space="preserve">Код </t>
  </si>
  <si>
    <t xml:space="preserve">Изменение остатков средств </t>
  </si>
  <si>
    <t>011 01  00  00  00  00  0000  000</t>
  </si>
  <si>
    <t>Изменение остатков средств на счетах по учету  средств бюджетов</t>
  </si>
  <si>
    <t>011 01  05  00  00  00  0000  000</t>
  </si>
  <si>
    <t>Увеличение остатков средств бюджетов</t>
  </si>
  <si>
    <t>011 01  05  00  00  00  0000  500</t>
  </si>
  <si>
    <t>Увеличение прочих остатков средств бюджетов</t>
  </si>
  <si>
    <t>011 01  05  02  00  00  0000  500</t>
  </si>
  <si>
    <t>011 01  05  02  01  00  0000  510</t>
  </si>
  <si>
    <t>Увеличение прочих остатков денежных средств  бюджетов поселений</t>
  </si>
  <si>
    <t>011 01  05  02  01  10  0000  510</t>
  </si>
  <si>
    <t>Уменьшение остатков средств бюджетов</t>
  </si>
  <si>
    <t>011 01  05  00  00  00  0000  600</t>
  </si>
  <si>
    <t>Уменьшение прочих остатков средств бюджетов</t>
  </si>
  <si>
    <t>011 01  05  02  00  00  0000  600</t>
  </si>
  <si>
    <t>Уменьшение прочих остатков денежных средств  бюджетов</t>
  </si>
  <si>
    <t>011 01  05  02  01  00  0000  610</t>
  </si>
  <si>
    <t>Уменьшение прочих остатков денежных средств  бюджетов поселений</t>
  </si>
  <si>
    <t>011 01  05  02  01  10  0000  610</t>
  </si>
  <si>
    <t>Всего источников внутреннего финансирования</t>
  </si>
  <si>
    <t xml:space="preserve">Источники внутреннего финансирования дефицита бюджета Скребловского сельского поселения </t>
  </si>
  <si>
    <t>Реализация  проектов местных инициатив граждан, получивших грантовую поддержку по 95 ОЗ</t>
  </si>
  <si>
    <t>Приложение № 3</t>
  </si>
  <si>
    <t>Приложение № 2</t>
  </si>
  <si>
    <t>Утверждено бюджетом  ( руб.)</t>
  </si>
  <si>
    <t>Исполнено  бюджетом  ( руб.)</t>
  </si>
  <si>
    <t xml:space="preserve">Источники внутреннего финансирования дефицита бюджета </t>
  </si>
  <si>
    <t xml:space="preserve">Скребловского сельского поселения </t>
  </si>
  <si>
    <t>Прочие услуги по гос.полномочиям</t>
  </si>
  <si>
    <t>9990028</t>
  </si>
  <si>
    <t>ДХ ремонт дорог общ.польз.(ДФ)</t>
  </si>
  <si>
    <t>2237088</t>
  </si>
  <si>
    <t>2237014</t>
  </si>
  <si>
    <t>ЖИЛИЩНОЕ ХОЗЯЙСТВО</t>
  </si>
  <si>
    <t>0501</t>
  </si>
  <si>
    <t>2220025</t>
  </si>
  <si>
    <t>Прочие работы по содержанию объектов ЖХ</t>
  </si>
  <si>
    <t>Приобретение материальных запасов для ЖХ</t>
  </si>
  <si>
    <t>2217202</t>
  </si>
  <si>
    <t>2210000</t>
  </si>
  <si>
    <t>КУЛЬТУРА</t>
  </si>
  <si>
    <t>Работы, услуги по содержанию имущества (рем.ДК средства МБ в части софинанс.)</t>
  </si>
  <si>
    <t>Дорожное хозяйство софинансир.прогр.ЛО в части МБ</t>
  </si>
  <si>
    <t>Дорожное хозяйство софинансир.прогр.ЛО в части ОБ от Дорожного комитета</t>
  </si>
  <si>
    <t>Увеличение стоимости основных средств за счет средств депутатов ЗАКС</t>
  </si>
  <si>
    <t>2217036</t>
  </si>
  <si>
    <t>Стимулирующие выплаты (зар.плата)</t>
  </si>
  <si>
    <t>Стимулирующие выплаты (Взносы и начислен)</t>
  </si>
  <si>
    <t xml:space="preserve">Взносы на капит.ремонт МКД </t>
  </si>
  <si>
    <t>243</t>
  </si>
  <si>
    <t>СКЦ "Лидер"</t>
  </si>
  <si>
    <t>122</t>
  </si>
  <si>
    <t>2227088</t>
  </si>
  <si>
    <t>к постановлению № 159от 08.05.15г.</t>
  </si>
  <si>
    <t>ИСПОЛНЕНИЕ  РОСПИСИ РАСХОДОВ ЗА 1 квартал 2015 года</t>
  </si>
  <si>
    <t>3 месяца 2015г.</t>
  </si>
  <si>
    <t>к постановлению № 159 от 08.05.15г.</t>
  </si>
  <si>
    <t>СЕЛЬСКОГО ПОСЕЛЕНИЯ за  1 квартал 2015года.</t>
  </si>
  <si>
    <t>Факт за 3 месяца 2015г</t>
  </si>
  <si>
    <t>Остаток на 01.01.2015г. - 31624562,88 руб.</t>
  </si>
  <si>
    <t>Остаток на 01.04.2015г. -1654758,13руб.</t>
  </si>
  <si>
    <t>Полномочия по газификации</t>
  </si>
  <si>
    <t>2240117</t>
  </si>
  <si>
    <t>2240118</t>
  </si>
  <si>
    <t xml:space="preserve">Мероприятия по  ЧС и от стихийных бедствий приобр.основных средств </t>
  </si>
  <si>
    <t>Мероприятия по  ЧС и от стихийных бедствий приобр.ТМЦ</t>
  </si>
  <si>
    <t>Приобреиение осн.средств для пожар.без-ти</t>
  </si>
  <si>
    <t>Мероприятия по  ЧС и от стихийных бедствий (без-ть на водных объектах</t>
  </si>
  <si>
    <t>224120</t>
  </si>
  <si>
    <t>Создание резерва по ГО и ЧС</t>
  </si>
  <si>
    <t>ДХ Инвентаризация  дорог</t>
  </si>
  <si>
    <t>2230116</t>
  </si>
  <si>
    <t>Ремонтные работы по содержанию объектов ЖХ</t>
  </si>
  <si>
    <t>Подготовка объектов т\сн к отопит.сезону приобр.осн.средств</t>
  </si>
  <si>
    <t>Приобретение матер.запасов  для КХ</t>
  </si>
  <si>
    <t>Проектирование и проч. работы в рамках прогр.ЛО (проект инфрастр.) из район. Бюджета</t>
  </si>
  <si>
    <t>2220073</t>
  </si>
  <si>
    <t>Софинансиров.и работы в рамках прогр.ЛО (проект инфрастр.) Областной бюджет.ост.2014г.</t>
  </si>
  <si>
    <t>прочие работы связ. с улич.осв.(сост.  пров.смет)</t>
  </si>
  <si>
    <t xml:space="preserve">за 1 квартал 2015 года </t>
  </si>
  <si>
    <t>Работы, услуги по проектированию ДК в п.Скреблово</t>
  </si>
  <si>
    <t>2210512</t>
  </si>
  <si>
    <t>Прочие мероприятия  по благоустройству</t>
  </si>
  <si>
    <t>1 09 0453 10 1000 110</t>
  </si>
  <si>
    <t xml:space="preserve">Земельный налог ( по обязательствам, возникшим до 1 января 2006 года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</si>
</sst>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2" fontId="16" fillId="0" borderId="16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0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vertical="top" wrapText="1"/>
    </xf>
    <xf numFmtId="49" fontId="5" fillId="0" borderId="2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0" fontId="20" fillId="0" borderId="28" xfId="0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5" fillId="0" borderId="29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23" xfId="0" applyNumberFormat="1" applyFont="1" applyFill="1" applyBorder="1" applyAlignment="1">
      <alignment horizontal="right" vertical="top" wrapText="1"/>
    </xf>
    <xf numFmtId="4" fontId="5" fillId="0" borderId="23" xfId="0" applyNumberFormat="1" applyFont="1" applyFill="1" applyBorder="1" applyAlignment="1">
      <alignment horizontal="right" wrapText="1"/>
    </xf>
    <xf numFmtId="4" fontId="5" fillId="0" borderId="31" xfId="0" applyNumberFormat="1" applyFont="1" applyFill="1" applyBorder="1" applyAlignment="1">
      <alignment horizontal="right" wrapText="1"/>
    </xf>
    <xf numFmtId="49" fontId="3" fillId="0" borderId="32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0" fillId="0" borderId="33" xfId="0" applyBorder="1" applyAlignment="1">
      <alignment/>
    </xf>
    <xf numFmtId="0" fontId="4" fillId="0" borderId="34" xfId="0" applyFont="1" applyBorder="1" applyAlignment="1">
      <alignment/>
    </xf>
    <xf numFmtId="49" fontId="4" fillId="0" borderId="35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Fill="1" applyBorder="1" applyAlignment="1">
      <alignment horizontal="right" vertical="top" wrapText="1"/>
    </xf>
    <xf numFmtId="49" fontId="4" fillId="0" borderId="36" xfId="0" applyNumberFormat="1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4" fontId="4" fillId="0" borderId="21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33" xfId="0" applyFont="1" applyBorder="1" applyAlignment="1">
      <alignment horizontal="center" vertical="top" wrapText="1"/>
    </xf>
    <xf numFmtId="179" fontId="0" fillId="0" borderId="37" xfId="0" applyNumberFormat="1" applyBorder="1" applyAlignment="1">
      <alignment/>
    </xf>
    <xf numFmtId="0" fontId="14" fillId="0" borderId="38" xfId="0" applyFont="1" applyBorder="1" applyAlignment="1">
      <alignment vertical="top" wrapText="1"/>
    </xf>
    <xf numFmtId="0" fontId="15" fillId="0" borderId="28" xfId="0" applyFont="1" applyBorder="1" applyAlignment="1">
      <alignment/>
    </xf>
    <xf numFmtId="0" fontId="11" fillId="0" borderId="2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vertical="top" wrapText="1"/>
    </xf>
    <xf numFmtId="179" fontId="0" fillId="0" borderId="39" xfId="0" applyNumberFormat="1" applyBorder="1" applyAlignment="1">
      <alignment/>
    </xf>
    <xf numFmtId="0" fontId="14" fillId="0" borderId="20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179" fontId="23" fillId="0" borderId="39" xfId="0" applyNumberFormat="1" applyFont="1" applyBorder="1" applyAlignment="1">
      <alignment/>
    </xf>
    <xf numFmtId="0" fontId="15" fillId="0" borderId="18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179" fontId="25" fillId="0" borderId="19" xfId="0" applyNumberFormat="1" applyFont="1" applyBorder="1" applyAlignment="1">
      <alignment horizontal="center" vertical="top" wrapText="1"/>
    </xf>
    <xf numFmtId="179" fontId="24" fillId="0" borderId="39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 wrapText="1"/>
    </xf>
    <xf numFmtId="0" fontId="0" fillId="0" borderId="0" xfId="0" applyFont="1" applyAlignment="1">
      <alignment/>
    </xf>
    <xf numFmtId="2" fontId="17" fillId="0" borderId="11" xfId="0" applyNumberFormat="1" applyFont="1" applyBorder="1" applyAlignment="1">
      <alignment horizontal="center" vertical="top" wrapText="1"/>
    </xf>
    <xf numFmtId="2" fontId="17" fillId="0" borderId="18" xfId="0" applyNumberFormat="1" applyFont="1" applyBorder="1" applyAlignment="1">
      <alignment horizontal="center" vertical="top" wrapText="1"/>
    </xf>
    <xf numFmtId="2" fontId="17" fillId="0" borderId="21" xfId="0" applyNumberFormat="1" applyFont="1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179" fontId="0" fillId="0" borderId="40" xfId="0" applyNumberFormat="1" applyBorder="1" applyAlignment="1">
      <alignment/>
    </xf>
    <xf numFmtId="0" fontId="13" fillId="0" borderId="41" xfId="0" applyFont="1" applyBorder="1" applyAlignment="1">
      <alignment vertical="top" wrapText="1"/>
    </xf>
    <xf numFmtId="179" fontId="0" fillId="0" borderId="42" xfId="0" applyNumberFormat="1" applyBorder="1" applyAlignment="1">
      <alignment/>
    </xf>
    <xf numFmtId="0" fontId="13" fillId="0" borderId="24" xfId="0" applyFont="1" applyBorder="1" applyAlignment="1">
      <alignment vertical="top" wrapText="1"/>
    </xf>
    <xf numFmtId="179" fontId="0" fillId="0" borderId="43" xfId="0" applyNumberFormat="1" applyBorder="1" applyAlignment="1">
      <alignment/>
    </xf>
    <xf numFmtId="0" fontId="13" fillId="0" borderId="44" xfId="0" applyFont="1" applyBorder="1" applyAlignment="1">
      <alignment vertical="top" wrapText="1"/>
    </xf>
    <xf numFmtId="179" fontId="0" fillId="0" borderId="45" xfId="0" applyNumberFormat="1" applyBorder="1" applyAlignment="1">
      <alignment/>
    </xf>
    <xf numFmtId="0" fontId="15" fillId="0" borderId="21" xfId="0" applyFont="1" applyBorder="1" applyAlignment="1">
      <alignment wrapText="1"/>
    </xf>
    <xf numFmtId="0" fontId="12" fillId="0" borderId="2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179" fontId="0" fillId="0" borderId="46" xfId="0" applyNumberFormat="1" applyBorder="1" applyAlignment="1">
      <alignment/>
    </xf>
    <xf numFmtId="0" fontId="14" fillId="0" borderId="19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2" fontId="14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79" fontId="23" fillId="0" borderId="46" xfId="0" applyNumberFormat="1" applyFont="1" applyBorder="1" applyAlignment="1">
      <alignment/>
    </xf>
    <xf numFmtId="49" fontId="3" fillId="0" borderId="49" xfId="0" applyNumberFormat="1" applyFont="1" applyFill="1" applyBorder="1" applyAlignment="1">
      <alignment horizontal="center" vertical="top" wrapText="1"/>
    </xf>
    <xf numFmtId="0" fontId="3" fillId="0" borderId="50" xfId="0" applyFont="1" applyBorder="1" applyAlignment="1">
      <alignment/>
    </xf>
    <xf numFmtId="4" fontId="5" fillId="0" borderId="17" xfId="0" applyNumberFormat="1" applyFont="1" applyFill="1" applyBorder="1" applyAlignment="1">
      <alignment horizontal="right" vertical="top" wrapText="1"/>
    </xf>
    <xf numFmtId="49" fontId="5" fillId="0" borderId="51" xfId="0" applyNumberFormat="1" applyFont="1" applyFill="1" applyBorder="1" applyAlignment="1">
      <alignment horizontal="left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4" fontId="5" fillId="0" borderId="52" xfId="0" applyNumberFormat="1" applyFont="1" applyFill="1" applyBorder="1" applyAlignment="1">
      <alignment horizontal="right" vertical="top" wrapText="1"/>
    </xf>
    <xf numFmtId="179" fontId="0" fillId="0" borderId="33" xfId="0" applyNumberFormat="1" applyBorder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53" xfId="0" applyNumberFormat="1" applyFont="1" applyFill="1" applyBorder="1" applyAlignment="1">
      <alignment horizontal="center" vertical="top" wrapText="1"/>
    </xf>
    <xf numFmtId="172" fontId="4" fillId="0" borderId="54" xfId="0" applyNumberFormat="1" applyFont="1" applyFill="1" applyBorder="1" applyAlignment="1">
      <alignment horizontal="left" vertical="top" wrapText="1"/>
    </xf>
    <xf numFmtId="4" fontId="5" fillId="0" borderId="38" xfId="0" applyNumberFormat="1" applyFont="1" applyFill="1" applyBorder="1" applyAlignment="1">
      <alignment horizontal="right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49" fontId="4" fillId="0" borderId="41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51" xfId="0" applyNumberFormat="1" applyFont="1" applyFill="1" applyBorder="1" applyAlignment="1">
      <alignment horizontal="lef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2" fontId="14" fillId="0" borderId="12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26" fillId="0" borderId="33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4" fontId="0" fillId="0" borderId="43" xfId="0" applyNumberFormat="1" applyBorder="1" applyAlignment="1">
      <alignment/>
    </xf>
    <xf numFmtId="0" fontId="28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4" xfId="0" applyFont="1" applyBorder="1" applyAlignment="1">
      <alignment wrapText="1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3" fillId="0" borderId="21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20" fillId="0" borderId="38" xfId="0" applyFont="1" applyBorder="1" applyAlignment="1">
      <alignment wrapText="1"/>
    </xf>
    <xf numFmtId="0" fontId="10" fillId="0" borderId="12" xfId="0" applyFont="1" applyBorder="1" applyAlignment="1">
      <alignment/>
    </xf>
    <xf numFmtId="4" fontId="4" fillId="0" borderId="30" xfId="0" applyNumberFormat="1" applyFont="1" applyFill="1" applyBorder="1" applyAlignment="1">
      <alignment horizontal="right" vertical="top" wrapText="1"/>
    </xf>
    <xf numFmtId="0" fontId="4" fillId="0" borderId="30" xfId="0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179" fontId="4" fillId="0" borderId="39" xfId="0" applyNumberFormat="1" applyFont="1" applyBorder="1" applyAlignment="1">
      <alignment/>
    </xf>
    <xf numFmtId="179" fontId="3" fillId="0" borderId="39" xfId="0" applyNumberFormat="1" applyFont="1" applyBorder="1" applyAlignment="1">
      <alignment/>
    </xf>
    <xf numFmtId="0" fontId="4" fillId="0" borderId="23" xfId="0" applyFont="1" applyBorder="1" applyAlignment="1">
      <alignment/>
    </xf>
    <xf numFmtId="172" fontId="4" fillId="0" borderId="55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/>
    </xf>
    <xf numFmtId="172" fontId="5" fillId="0" borderId="38" xfId="0" applyNumberFormat="1" applyFont="1" applyFill="1" applyBorder="1" applyAlignment="1">
      <alignment horizontal="left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49" fontId="5" fillId="0" borderId="24" xfId="0" applyNumberFormat="1" applyFont="1" applyFill="1" applyBorder="1" applyAlignment="1">
      <alignment horizontal="left" vertical="top" wrapText="1"/>
    </xf>
    <xf numFmtId="179" fontId="3" fillId="0" borderId="43" xfId="0" applyNumberFormat="1" applyFont="1" applyBorder="1" applyAlignment="1">
      <alignment/>
    </xf>
    <xf numFmtId="49" fontId="9" fillId="0" borderId="24" xfId="0" applyNumberFormat="1" applyFont="1" applyFill="1" applyBorder="1" applyAlignment="1">
      <alignment horizontal="left" vertical="top" wrapText="1"/>
    </xf>
    <xf numFmtId="49" fontId="9" fillId="0" borderId="44" xfId="0" applyNumberFormat="1" applyFont="1" applyFill="1" applyBorder="1" applyAlignment="1">
      <alignment horizontal="left" vertical="top" wrapText="1"/>
    </xf>
    <xf numFmtId="179" fontId="4" fillId="0" borderId="43" xfId="0" applyNumberFormat="1" applyFont="1" applyBorder="1" applyAlignment="1">
      <alignment/>
    </xf>
    <xf numFmtId="179" fontId="4" fillId="0" borderId="43" xfId="0" applyNumberFormat="1" applyFont="1" applyBorder="1" applyAlignment="1">
      <alignment/>
    </xf>
    <xf numFmtId="49" fontId="4" fillId="0" borderId="44" xfId="0" applyNumberFormat="1" applyFont="1" applyFill="1" applyBorder="1" applyAlignment="1">
      <alignment horizontal="left" vertical="top" wrapText="1"/>
    </xf>
    <xf numFmtId="49" fontId="5" fillId="0" borderId="41" xfId="0" applyNumberFormat="1" applyFont="1" applyFill="1" applyBorder="1" applyAlignment="1">
      <alignment horizontal="left" vertical="top" wrapText="1"/>
    </xf>
    <xf numFmtId="49" fontId="4" fillId="0" borderId="56" xfId="0" applyNumberFormat="1" applyFont="1" applyFill="1" applyBorder="1" applyAlignment="1">
      <alignment horizontal="left" vertical="top" wrapText="1"/>
    </xf>
    <xf numFmtId="49" fontId="21" fillId="0" borderId="24" xfId="0" applyNumberFormat="1" applyFont="1" applyFill="1" applyBorder="1" applyAlignment="1">
      <alignment horizontal="left" vertical="top" wrapText="1"/>
    </xf>
    <xf numFmtId="172" fontId="5" fillId="0" borderId="24" xfId="0" applyNumberFormat="1" applyFont="1" applyFill="1" applyBorder="1" applyAlignment="1">
      <alignment horizontal="left" vertical="top" wrapText="1"/>
    </xf>
    <xf numFmtId="179" fontId="5" fillId="0" borderId="43" xfId="0" applyNumberFormat="1" applyFont="1" applyBorder="1" applyAlignment="1">
      <alignment/>
    </xf>
    <xf numFmtId="179" fontId="4" fillId="0" borderId="46" xfId="0" applyNumberFormat="1" applyFont="1" applyBorder="1" applyAlignment="1">
      <alignment/>
    </xf>
    <xf numFmtId="179" fontId="5" fillId="0" borderId="45" xfId="0" applyNumberFormat="1" applyFont="1" applyBorder="1" applyAlignment="1">
      <alignment/>
    </xf>
    <xf numFmtId="179" fontId="4" fillId="0" borderId="57" xfId="0" applyNumberFormat="1" applyFont="1" applyBorder="1" applyAlignment="1">
      <alignment/>
    </xf>
    <xf numFmtId="49" fontId="3" fillId="0" borderId="58" xfId="0" applyNumberFormat="1" applyFont="1" applyFill="1" applyBorder="1" applyAlignment="1">
      <alignment horizontal="left"/>
    </xf>
    <xf numFmtId="49" fontId="3" fillId="0" borderId="49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right" wrapText="1"/>
    </xf>
    <xf numFmtId="49" fontId="3" fillId="0" borderId="47" xfId="0" applyNumberFormat="1" applyFont="1" applyFill="1" applyBorder="1" applyAlignment="1">
      <alignment horizontal="left"/>
    </xf>
    <xf numFmtId="49" fontId="3" fillId="0" borderId="48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right" wrapText="1"/>
    </xf>
    <xf numFmtId="4" fontId="3" fillId="0" borderId="59" xfId="0" applyNumberFormat="1" applyFont="1" applyFill="1" applyBorder="1" applyAlignment="1">
      <alignment horizontal="right" wrapText="1"/>
    </xf>
    <xf numFmtId="0" fontId="4" fillId="0" borderId="57" xfId="0" applyFont="1" applyBorder="1" applyAlignment="1">
      <alignment/>
    </xf>
    <xf numFmtId="0" fontId="4" fillId="0" borderId="42" xfId="0" applyFont="1" applyBorder="1" applyAlignment="1">
      <alignment/>
    </xf>
    <xf numFmtId="179" fontId="4" fillId="0" borderId="45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179" fontId="4" fillId="0" borderId="40" xfId="0" applyNumberFormat="1" applyFont="1" applyBorder="1" applyAlignment="1">
      <alignment/>
    </xf>
    <xf numFmtId="49" fontId="4" fillId="0" borderId="47" xfId="0" applyNumberFormat="1" applyFont="1" applyFill="1" applyBorder="1" applyAlignment="1">
      <alignment horizontal="left" vertical="top" wrapText="1"/>
    </xf>
    <xf numFmtId="49" fontId="4" fillId="0" borderId="48" xfId="0" applyNumberFormat="1" applyFont="1" applyFill="1" applyBorder="1" applyAlignment="1">
      <alignment horizontal="center" vertical="top" wrapText="1"/>
    </xf>
    <xf numFmtId="4" fontId="4" fillId="0" borderId="48" xfId="0" applyNumberFormat="1" applyFont="1" applyFill="1" applyBorder="1" applyAlignment="1">
      <alignment horizontal="right" vertical="top" wrapText="1"/>
    </xf>
    <xf numFmtId="49" fontId="21" fillId="0" borderId="41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49" fontId="21" fillId="0" borderId="21" xfId="0" applyNumberFormat="1" applyFont="1" applyFill="1" applyBorder="1" applyAlignment="1">
      <alignment horizontal="center" vertical="top" wrapText="1"/>
    </xf>
    <xf numFmtId="4" fontId="21" fillId="0" borderId="21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horizontal="right" vertical="top" wrapText="1"/>
    </xf>
    <xf numFmtId="172" fontId="3" fillId="0" borderId="32" xfId="0" applyNumberFormat="1" applyFont="1" applyFill="1" applyBorder="1" applyAlignment="1">
      <alignment horizontal="left" vertical="top" wrapText="1"/>
    </xf>
    <xf numFmtId="4" fontId="3" fillId="0" borderId="50" xfId="0" applyNumberFormat="1" applyFont="1" applyFill="1" applyBorder="1" applyAlignment="1">
      <alignment horizontal="right" vertical="top" wrapText="1"/>
    </xf>
    <xf numFmtId="179" fontId="4" fillId="0" borderId="60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0" fontId="4" fillId="0" borderId="31" xfId="0" applyFont="1" applyBorder="1" applyAlignment="1">
      <alignment/>
    </xf>
    <xf numFmtId="179" fontId="3" fillId="0" borderId="45" xfId="0" applyNumberFormat="1" applyFont="1" applyBorder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179" fontId="27" fillId="0" borderId="39" xfId="0" applyNumberFormat="1" applyFont="1" applyBorder="1" applyAlignment="1">
      <alignment/>
    </xf>
    <xf numFmtId="2" fontId="16" fillId="0" borderId="12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 vertical="top" wrapText="1"/>
    </xf>
    <xf numFmtId="2" fontId="17" fillId="0" borderId="48" xfId="0" applyNumberFormat="1" applyFont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2" fontId="22" fillId="0" borderId="19" xfId="0" applyNumberFormat="1" applyFont="1" applyBorder="1" applyAlignment="1">
      <alignment horizontal="center" vertical="top" wrapText="1"/>
    </xf>
    <xf numFmtId="2" fontId="25" fillId="0" borderId="19" xfId="0" applyNumberFormat="1" applyFont="1" applyBorder="1" applyAlignment="1">
      <alignment horizontal="center" vertical="top" wrapText="1"/>
    </xf>
    <xf numFmtId="2" fontId="18" fillId="0" borderId="21" xfId="0" applyNumberFormat="1" applyFont="1" applyBorder="1" applyAlignment="1">
      <alignment horizontal="center" vertical="top" wrapText="1"/>
    </xf>
    <xf numFmtId="2" fontId="18" fillId="0" borderId="11" xfId="0" applyNumberFormat="1" applyFont="1" applyBorder="1" applyAlignment="1">
      <alignment horizontal="center" vertical="top" wrapText="1"/>
    </xf>
    <xf numFmtId="2" fontId="18" fillId="0" borderId="18" xfId="0" applyNumberFormat="1" applyFont="1" applyBorder="1" applyAlignment="1">
      <alignment horizontal="center" vertical="top" wrapText="1"/>
    </xf>
    <xf numFmtId="2" fontId="17" fillId="0" borderId="15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0" borderId="48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179" fontId="4" fillId="0" borderId="21" xfId="0" applyNumberFormat="1" applyFont="1" applyBorder="1" applyAlignment="1">
      <alignment/>
    </xf>
    <xf numFmtId="179" fontId="4" fillId="0" borderId="18" xfId="0" applyNumberFormat="1" applyFont="1" applyBorder="1" applyAlignment="1">
      <alignment/>
    </xf>
    <xf numFmtId="4" fontId="5" fillId="0" borderId="35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79" fontId="4" fillId="0" borderId="18" xfId="0" applyNumberFormat="1" applyFont="1" applyBorder="1" applyAlignment="1">
      <alignment/>
    </xf>
    <xf numFmtId="179" fontId="30" fillId="0" borderId="39" xfId="0" applyNumberFormat="1" applyFont="1" applyBorder="1" applyAlignment="1">
      <alignment/>
    </xf>
    <xf numFmtId="49" fontId="31" fillId="0" borderId="20" xfId="0" applyNumberFormat="1" applyFont="1" applyFill="1" applyBorder="1" applyAlignment="1">
      <alignment horizontal="left" vertical="top" wrapText="1"/>
    </xf>
    <xf numFmtId="49" fontId="31" fillId="0" borderId="19" xfId="0" applyNumberFormat="1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>
      <alignment horizontal="right" vertical="top" wrapText="1"/>
    </xf>
    <xf numFmtId="4" fontId="31" fillId="0" borderId="29" xfId="0" applyNumberFormat="1" applyFont="1" applyFill="1" applyBorder="1" applyAlignment="1">
      <alignment horizontal="right" vertical="top" wrapText="1"/>
    </xf>
    <xf numFmtId="0" fontId="30" fillId="0" borderId="0" xfId="0" applyFont="1" applyAlignment="1">
      <alignment/>
    </xf>
    <xf numFmtId="179" fontId="31" fillId="0" borderId="39" xfId="0" applyNumberFormat="1" applyFont="1" applyBorder="1" applyAlignment="1">
      <alignment/>
    </xf>
    <xf numFmtId="0" fontId="29" fillId="0" borderId="0" xfId="0" applyFont="1" applyAlignment="1">
      <alignment/>
    </xf>
    <xf numFmtId="49" fontId="32" fillId="0" borderId="20" xfId="0" applyNumberFormat="1" applyFont="1" applyFill="1" applyBorder="1" applyAlignment="1">
      <alignment horizontal="left" vertical="top" wrapText="1"/>
    </xf>
    <xf numFmtId="4" fontId="10" fillId="0" borderId="19" xfId="0" applyNumberFormat="1" applyFont="1" applyFill="1" applyBorder="1" applyAlignment="1">
      <alignment horizontal="right" vertical="top" wrapText="1"/>
    </xf>
    <xf numFmtId="179" fontId="10" fillId="0" borderId="39" xfId="0" applyNumberFormat="1" applyFont="1" applyBorder="1" applyAlignment="1">
      <alignment/>
    </xf>
    <xf numFmtId="0" fontId="4" fillId="0" borderId="59" xfId="0" applyFont="1" applyBorder="1" applyAlignment="1">
      <alignment/>
    </xf>
    <xf numFmtId="0" fontId="12" fillId="0" borderId="36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2" fontId="12" fillId="0" borderId="15" xfId="0" applyNumberFormat="1" applyFont="1" applyBorder="1" applyAlignment="1">
      <alignment horizontal="center" vertical="top" wrapText="1"/>
    </xf>
    <xf numFmtId="2" fontId="12" fillId="0" borderId="15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6" xfId="0" applyNumberFormat="1" applyFont="1" applyBorder="1" applyAlignment="1">
      <alignment horizontal="center" vertical="top" wrapText="1"/>
    </xf>
    <xf numFmtId="0" fontId="14" fillId="0" borderId="51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2" fontId="14" fillId="0" borderId="35" xfId="0" applyNumberFormat="1" applyFont="1" applyBorder="1" applyAlignment="1">
      <alignment horizontal="center" vertical="top" wrapText="1"/>
    </xf>
    <xf numFmtId="179" fontId="0" fillId="0" borderId="60" xfId="0" applyNumberFormat="1" applyBorder="1" applyAlignment="1">
      <alignment/>
    </xf>
    <xf numFmtId="179" fontId="0" fillId="0" borderId="11" xfId="0" applyNumberFormat="1" applyBorder="1" applyAlignment="1">
      <alignment/>
    </xf>
    <xf numFmtId="179" fontId="4" fillId="0" borderId="15" xfId="0" applyNumberFormat="1" applyFont="1" applyBorder="1" applyAlignment="1">
      <alignment/>
    </xf>
    <xf numFmtId="0" fontId="14" fillId="0" borderId="3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3" fillId="0" borderId="41" xfId="0" applyFont="1" applyBorder="1" applyAlignment="1">
      <alignment vertical="top" wrapText="1"/>
    </xf>
    <xf numFmtId="0" fontId="13" fillId="0" borderId="44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3">
      <selection activeCell="B1" sqref="B1:F52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1.00390625" style="0" customWidth="1"/>
    <col min="4" max="4" width="13.00390625" style="0" customWidth="1"/>
    <col min="5" max="5" width="15.140625" style="0" customWidth="1"/>
    <col min="6" max="6" width="9.57421875" style="0" customWidth="1"/>
    <col min="7" max="7" width="6.28125" style="0" customWidth="1"/>
    <col min="8" max="8" width="9.00390625" style="0" customWidth="1"/>
  </cols>
  <sheetData>
    <row r="1" ht="12.75">
      <c r="D1" t="s">
        <v>124</v>
      </c>
    </row>
    <row r="2" ht="12.75">
      <c r="D2" s="84" t="s">
        <v>310</v>
      </c>
    </row>
    <row r="4" spans="1:5" ht="15.75">
      <c r="A4" s="10"/>
      <c r="B4" s="106" t="s">
        <v>123</v>
      </c>
      <c r="C4" s="107"/>
      <c r="D4" s="108"/>
      <c r="E4" s="108"/>
    </row>
    <row r="5" spans="1:5" ht="16.5" thickBot="1">
      <c r="A5" s="10"/>
      <c r="B5" s="106" t="s">
        <v>311</v>
      </c>
      <c r="C5" s="108"/>
      <c r="D5" s="108"/>
      <c r="E5" s="108"/>
    </row>
    <row r="6" spans="1:6" ht="30.75" customHeight="1" thickBot="1">
      <c r="A6" s="10"/>
      <c r="B6" s="272" t="s">
        <v>81</v>
      </c>
      <c r="C6" s="274" t="s">
        <v>82</v>
      </c>
      <c r="D6" s="39" t="s">
        <v>137</v>
      </c>
      <c r="E6" s="154" t="s">
        <v>312</v>
      </c>
      <c r="F6" s="155" t="s">
        <v>136</v>
      </c>
    </row>
    <row r="7" spans="1:6" ht="18.75" customHeight="1" hidden="1" thickBot="1">
      <c r="A7" s="10"/>
      <c r="B7" s="273"/>
      <c r="C7" s="275"/>
      <c r="D7" s="11"/>
      <c r="E7" s="17"/>
      <c r="F7" s="35"/>
    </row>
    <row r="8" spans="1:6" ht="16.5" thickBot="1">
      <c r="A8" s="10"/>
      <c r="B8" s="66">
        <v>1</v>
      </c>
      <c r="C8" s="9">
        <v>2</v>
      </c>
      <c r="D8" s="9"/>
      <c r="E8" s="64"/>
      <c r="F8" s="37"/>
    </row>
    <row r="9" spans="1:6" ht="16.5" customHeight="1" thickBot="1">
      <c r="A9" s="10"/>
      <c r="B9" s="67"/>
      <c r="C9" s="61" t="s">
        <v>83</v>
      </c>
      <c r="D9" s="65"/>
      <c r="E9" s="64"/>
      <c r="F9" s="35"/>
    </row>
    <row r="10" spans="1:6" ht="18" customHeight="1" thickBot="1">
      <c r="A10" s="10"/>
      <c r="B10" s="68" t="s">
        <v>84</v>
      </c>
      <c r="C10" s="61" t="s">
        <v>85</v>
      </c>
      <c r="D10" s="130">
        <f>D15+D12+D13+D19+D23+D26+D29+D32+D14+D22</f>
        <v>11860600</v>
      </c>
      <c r="E10" s="130">
        <f>E15+E12+E13+E19+E23+E26+E29+E32+E14+E22</f>
        <v>-28000716.58</v>
      </c>
      <c r="F10" s="38">
        <f>E10/D10*100</f>
        <v>-236.0817882737804</v>
      </c>
    </row>
    <row r="11" spans="1:6" ht="22.5" customHeight="1" thickBot="1">
      <c r="A11" s="10"/>
      <c r="B11" s="63" t="s">
        <v>86</v>
      </c>
      <c r="C11" s="69" t="s">
        <v>87</v>
      </c>
      <c r="D11" s="222">
        <f>D12</f>
        <v>1306300</v>
      </c>
      <c r="E11" s="16">
        <f>E12</f>
        <v>266795.5</v>
      </c>
      <c r="F11" s="37"/>
    </row>
    <row r="12" spans="1:6" ht="18" customHeight="1" thickBot="1">
      <c r="A12" s="10"/>
      <c r="B12" s="88" t="s">
        <v>88</v>
      </c>
      <c r="C12" s="153" t="s">
        <v>89</v>
      </c>
      <c r="D12" s="223">
        <v>1306300</v>
      </c>
      <c r="E12" s="232">
        <v>266795.5</v>
      </c>
      <c r="F12" s="89">
        <f>E12/D12*100</f>
        <v>20.423754114675035</v>
      </c>
    </row>
    <row r="13" spans="1:6" ht="39.75" customHeight="1" thickBot="1">
      <c r="A13" s="10"/>
      <c r="B13" s="97" t="s">
        <v>170</v>
      </c>
      <c r="C13" s="98" t="s">
        <v>171</v>
      </c>
      <c r="D13" s="224">
        <v>1072800</v>
      </c>
      <c r="E13" s="233">
        <v>332781.37</v>
      </c>
      <c r="F13" s="74">
        <f>E13/D13*100</f>
        <v>31.019889075316925</v>
      </c>
    </row>
    <row r="14" spans="1:6" ht="39.75" customHeight="1" thickBot="1">
      <c r="A14" s="10"/>
      <c r="B14" s="260" t="s">
        <v>245</v>
      </c>
      <c r="C14" s="261" t="s">
        <v>246</v>
      </c>
      <c r="D14" s="262">
        <v>0</v>
      </c>
      <c r="E14" s="263">
        <v>0</v>
      </c>
      <c r="F14" s="89"/>
    </row>
    <row r="15" spans="1:6" ht="24" customHeight="1" thickBot="1">
      <c r="A15" s="10"/>
      <c r="B15" s="63" t="s">
        <v>90</v>
      </c>
      <c r="C15" s="69" t="s">
        <v>91</v>
      </c>
      <c r="D15" s="264">
        <f>D16+D17+D18</f>
        <v>8286500</v>
      </c>
      <c r="E15" s="265">
        <f>E16+E17+E18</f>
        <v>-28862777.82</v>
      </c>
      <c r="F15" s="38">
        <f>E15/D15*100</f>
        <v>-348.3108407650999</v>
      </c>
    </row>
    <row r="16" spans="1:6" ht="18" customHeight="1">
      <c r="A16" s="10"/>
      <c r="B16" s="90" t="s">
        <v>92</v>
      </c>
      <c r="C16" s="152" t="s">
        <v>75</v>
      </c>
      <c r="D16" s="87">
        <v>6650000</v>
      </c>
      <c r="E16" s="234">
        <v>1016359.58</v>
      </c>
      <c r="F16" s="91">
        <f>E16/D16*100</f>
        <v>15.283602706766915</v>
      </c>
    </row>
    <row r="17" spans="1:6" ht="42" customHeight="1">
      <c r="A17" s="10"/>
      <c r="B17" s="92" t="s">
        <v>93</v>
      </c>
      <c r="C17" s="129" t="s">
        <v>94</v>
      </c>
      <c r="D17" s="85">
        <v>373500</v>
      </c>
      <c r="E17" s="235">
        <v>-29997098.68</v>
      </c>
      <c r="F17" s="93">
        <f>E17/D17*100</f>
        <v>-8031.351721552877</v>
      </c>
    </row>
    <row r="18" spans="1:6" ht="16.5" customHeight="1" thickBot="1">
      <c r="A18" s="10"/>
      <c r="B18" s="94" t="s">
        <v>117</v>
      </c>
      <c r="C18" s="71" t="s">
        <v>76</v>
      </c>
      <c r="D18" s="86">
        <v>1263000</v>
      </c>
      <c r="E18" s="236">
        <v>117961.28</v>
      </c>
      <c r="F18" s="95">
        <f>E18/D18*100</f>
        <v>9.339768804433888</v>
      </c>
    </row>
    <row r="19" spans="1:6" ht="30.75" customHeight="1" thickBot="1">
      <c r="A19" s="10"/>
      <c r="B19" s="75" t="s">
        <v>95</v>
      </c>
      <c r="C19" s="102" t="s">
        <v>96</v>
      </c>
      <c r="D19" s="105">
        <f>D21</f>
        <v>40000</v>
      </c>
      <c r="E19" s="105">
        <f>E21</f>
        <v>16270</v>
      </c>
      <c r="F19" s="74">
        <f>E19/D19*100</f>
        <v>40.675</v>
      </c>
    </row>
    <row r="20" spans="1:6" ht="12.75" hidden="1">
      <c r="A20" s="10"/>
      <c r="B20" s="276" t="s">
        <v>118</v>
      </c>
      <c r="C20" s="278" t="s">
        <v>120</v>
      </c>
      <c r="D20" s="87"/>
      <c r="E20" s="237"/>
      <c r="F20" s="91"/>
    </row>
    <row r="21" spans="1:6" ht="67.5" customHeight="1">
      <c r="A21" s="10"/>
      <c r="B21" s="277"/>
      <c r="C21" s="279"/>
      <c r="D21" s="86">
        <v>40000</v>
      </c>
      <c r="E21" s="236">
        <v>16270</v>
      </c>
      <c r="F21" s="95">
        <f>E21/D21*100</f>
        <v>40.675</v>
      </c>
    </row>
    <row r="22" spans="1:6" ht="42.75" customHeight="1">
      <c r="A22" s="10"/>
      <c r="B22" s="129" t="s">
        <v>337</v>
      </c>
      <c r="C22" s="70" t="s">
        <v>338</v>
      </c>
      <c r="D22" s="85">
        <v>0</v>
      </c>
      <c r="E22" s="235">
        <v>-10.63</v>
      </c>
      <c r="F22" s="270"/>
    </row>
    <row r="23" spans="1:6" ht="45" customHeight="1" thickBot="1">
      <c r="A23" s="10"/>
      <c r="B23" s="266" t="s">
        <v>119</v>
      </c>
      <c r="C23" s="267" t="s">
        <v>97</v>
      </c>
      <c r="D23" s="268">
        <f>D24+D25</f>
        <v>905000</v>
      </c>
      <c r="E23" s="268">
        <f>E24+E25</f>
        <v>214180</v>
      </c>
      <c r="F23" s="269">
        <f>E23/D23*100</f>
        <v>23.666298342541438</v>
      </c>
    </row>
    <row r="24" spans="1:6" ht="68.25" customHeight="1">
      <c r="A24" s="10"/>
      <c r="B24" s="92" t="s">
        <v>121</v>
      </c>
      <c r="C24" s="70" t="s">
        <v>122</v>
      </c>
      <c r="D24" s="85">
        <v>150000</v>
      </c>
      <c r="E24" s="238">
        <v>25396.53</v>
      </c>
      <c r="F24" s="93">
        <f>E24/D24*100</f>
        <v>16.93102</v>
      </c>
    </row>
    <row r="25" spans="1:6" ht="35.25" customHeight="1" thickBot="1">
      <c r="A25" s="10"/>
      <c r="B25" s="94" t="s">
        <v>133</v>
      </c>
      <c r="C25" s="78" t="s">
        <v>134</v>
      </c>
      <c r="D25" s="86">
        <v>755000</v>
      </c>
      <c r="E25" s="239">
        <v>188783.47</v>
      </c>
      <c r="F25" s="95">
        <f>E25/D25*100</f>
        <v>25.00443311258278</v>
      </c>
    </row>
    <row r="26" spans="1:6" ht="30" customHeight="1" thickBot="1">
      <c r="A26" s="10"/>
      <c r="B26" s="63" t="s">
        <v>98</v>
      </c>
      <c r="C26" s="8" t="s">
        <v>99</v>
      </c>
      <c r="D26" s="222">
        <f>D27+D28</f>
        <v>0</v>
      </c>
      <c r="E26" s="16">
        <f>E27+E28</f>
        <v>0</v>
      </c>
      <c r="F26" s="95"/>
    </row>
    <row r="27" spans="1:6" ht="65.25" customHeight="1">
      <c r="A27" s="10"/>
      <c r="B27" s="103" t="s">
        <v>100</v>
      </c>
      <c r="C27" s="104" t="s">
        <v>101</v>
      </c>
      <c r="D27" s="225">
        <v>0</v>
      </c>
      <c r="E27" s="240">
        <v>0</v>
      </c>
      <c r="F27" s="95"/>
    </row>
    <row r="28" spans="1:6" ht="35.25" customHeight="1" thickBot="1">
      <c r="A28" s="10"/>
      <c r="B28" s="94" t="s">
        <v>145</v>
      </c>
      <c r="C28" s="78" t="s">
        <v>146</v>
      </c>
      <c r="D28" s="86">
        <v>0</v>
      </c>
      <c r="E28" s="236">
        <v>0</v>
      </c>
      <c r="F28" s="95"/>
    </row>
    <row r="29" spans="1:6" ht="43.5" thickBot="1">
      <c r="A29" s="10"/>
      <c r="B29" s="63" t="s">
        <v>102</v>
      </c>
      <c r="C29" s="8" t="s">
        <v>103</v>
      </c>
      <c r="D29" s="130">
        <f>SUM(D30:D31)</f>
        <v>150000</v>
      </c>
      <c r="E29" s="130">
        <f>SUM(E30:E31)</f>
        <v>32045</v>
      </c>
      <c r="F29" s="62">
        <f>E29/D29*100</f>
        <v>21.363333333333333</v>
      </c>
    </row>
    <row r="30" spans="1:6" ht="38.25">
      <c r="A30" s="10"/>
      <c r="B30" s="90" t="s">
        <v>147</v>
      </c>
      <c r="C30" s="73" t="s">
        <v>149</v>
      </c>
      <c r="D30" s="87">
        <v>0</v>
      </c>
      <c r="E30" s="234">
        <v>32045</v>
      </c>
      <c r="F30" s="91"/>
    </row>
    <row r="31" spans="1:6" ht="59.25" customHeight="1" thickBot="1">
      <c r="A31" s="10"/>
      <c r="B31" s="99" t="s">
        <v>148</v>
      </c>
      <c r="C31" s="100" t="s">
        <v>104</v>
      </c>
      <c r="D31" s="226">
        <v>150000</v>
      </c>
      <c r="E31" s="241">
        <v>0</v>
      </c>
      <c r="F31" s="101">
        <f>E31/D31*100</f>
        <v>0</v>
      </c>
    </row>
    <row r="32" spans="1:6" ht="24" customHeight="1" thickBot="1">
      <c r="A32" s="10"/>
      <c r="B32" s="75" t="s">
        <v>105</v>
      </c>
      <c r="C32" s="102" t="s">
        <v>77</v>
      </c>
      <c r="D32" s="105">
        <f>D33</f>
        <v>100000</v>
      </c>
      <c r="E32" s="105">
        <f>E33+E34</f>
        <v>0</v>
      </c>
      <c r="F32" s="74"/>
    </row>
    <row r="33" spans="1:6" ht="30.75" customHeight="1">
      <c r="A33" s="10"/>
      <c r="B33" s="90" t="s">
        <v>106</v>
      </c>
      <c r="C33" s="73" t="s">
        <v>107</v>
      </c>
      <c r="D33" s="87">
        <v>100000</v>
      </c>
      <c r="E33" s="234">
        <v>0</v>
      </c>
      <c r="F33" s="91">
        <f>E33/D33*100</f>
        <v>0</v>
      </c>
    </row>
    <row r="34" spans="1:6" ht="30.75" customHeight="1" thickBot="1">
      <c r="A34" s="10"/>
      <c r="B34" s="94" t="s">
        <v>155</v>
      </c>
      <c r="C34" s="78" t="s">
        <v>154</v>
      </c>
      <c r="D34" s="86"/>
      <c r="E34" s="236"/>
      <c r="F34" s="89"/>
    </row>
    <row r="35" spans="1:6" ht="22.5" customHeight="1" thickBot="1">
      <c r="A35" s="10"/>
      <c r="B35" s="97" t="s">
        <v>108</v>
      </c>
      <c r="C35" s="98" t="s">
        <v>109</v>
      </c>
      <c r="D35" s="224">
        <f>D36+D43+D46+D48</f>
        <v>3467065.0300000003</v>
      </c>
      <c r="E35" s="224">
        <f>E36+E43+E46+E48</f>
        <v>643970</v>
      </c>
      <c r="F35" s="74"/>
    </row>
    <row r="36" spans="1:6" ht="53.25" customHeight="1" thickBot="1">
      <c r="A36" s="10"/>
      <c r="B36" s="76" t="s">
        <v>165</v>
      </c>
      <c r="C36" s="79" t="s">
        <v>110</v>
      </c>
      <c r="D36" s="227">
        <f>SUM(D37:D38)</f>
        <v>2703000</v>
      </c>
      <c r="E36" s="227">
        <f>SUM(E37:E38)</f>
        <v>587160</v>
      </c>
      <c r="F36" s="77">
        <f aca="true" t="shared" si="0" ref="F36:F47">E36/D36*100</f>
        <v>21.722530521642618</v>
      </c>
    </row>
    <row r="37" spans="1:6" ht="53.25" customHeight="1">
      <c r="A37" s="10"/>
      <c r="B37" s="90" t="s">
        <v>111</v>
      </c>
      <c r="C37" s="73" t="s">
        <v>163</v>
      </c>
      <c r="D37" s="87">
        <v>1771800</v>
      </c>
      <c r="E37" s="234">
        <v>354360</v>
      </c>
      <c r="F37" s="91">
        <f t="shared" si="0"/>
        <v>20</v>
      </c>
    </row>
    <row r="38" spans="1:6" ht="67.5" customHeight="1" thickBot="1">
      <c r="A38" s="10"/>
      <c r="B38" s="99" t="s">
        <v>111</v>
      </c>
      <c r="C38" s="100" t="s">
        <v>164</v>
      </c>
      <c r="D38" s="226">
        <v>931200</v>
      </c>
      <c r="E38" s="241">
        <v>232800</v>
      </c>
      <c r="F38" s="101">
        <f t="shared" si="0"/>
        <v>25</v>
      </c>
    </row>
    <row r="39" spans="1:6" ht="37.5" customHeight="1" hidden="1" thickBot="1">
      <c r="A39" s="10"/>
      <c r="B39" s="92" t="s">
        <v>135</v>
      </c>
      <c r="C39" s="70" t="s">
        <v>161</v>
      </c>
      <c r="D39" s="230"/>
      <c r="E39" s="235"/>
      <c r="F39" s="101" t="e">
        <f t="shared" si="0"/>
        <v>#DIV/0!</v>
      </c>
    </row>
    <row r="40" spans="1:6" ht="37.5" customHeight="1" hidden="1" thickBot="1">
      <c r="A40" s="10"/>
      <c r="B40" s="92" t="s">
        <v>135</v>
      </c>
      <c r="C40" s="70" t="s">
        <v>156</v>
      </c>
      <c r="D40" s="230"/>
      <c r="E40" s="235"/>
      <c r="F40" s="101" t="e">
        <f t="shared" si="0"/>
        <v>#DIV/0!</v>
      </c>
    </row>
    <row r="41" spans="1:6" ht="37.5" customHeight="1" hidden="1" thickBot="1">
      <c r="A41" s="10"/>
      <c r="B41" s="92" t="s">
        <v>135</v>
      </c>
      <c r="C41" s="70" t="s">
        <v>159</v>
      </c>
      <c r="D41" s="230"/>
      <c r="E41" s="235"/>
      <c r="F41" s="101" t="e">
        <f t="shared" si="0"/>
        <v>#DIV/0!</v>
      </c>
    </row>
    <row r="42" spans="1:6" ht="37.5" customHeight="1" hidden="1" thickBot="1">
      <c r="A42" s="10"/>
      <c r="B42" s="94" t="s">
        <v>160</v>
      </c>
      <c r="C42" s="78" t="s">
        <v>162</v>
      </c>
      <c r="D42" s="231"/>
      <c r="E42" s="236"/>
      <c r="F42" s="101" t="e">
        <f t="shared" si="0"/>
        <v>#DIV/0!</v>
      </c>
    </row>
    <row r="43" spans="1:6" ht="33.75" customHeight="1" thickBot="1">
      <c r="A43" s="10"/>
      <c r="B43" s="76" t="s">
        <v>167</v>
      </c>
      <c r="C43" s="83" t="s">
        <v>168</v>
      </c>
      <c r="D43" s="228">
        <f>SUM(D44:D45)</f>
        <v>201280</v>
      </c>
      <c r="E43" s="242">
        <f>SUM(E44:E45)</f>
        <v>56810</v>
      </c>
      <c r="F43" s="109">
        <f t="shared" si="0"/>
        <v>28.22436406995231</v>
      </c>
    </row>
    <row r="44" spans="1:6" ht="37.5" customHeight="1">
      <c r="A44" s="10"/>
      <c r="B44" s="90" t="s">
        <v>112</v>
      </c>
      <c r="C44" s="96" t="s">
        <v>113</v>
      </c>
      <c r="D44" s="87">
        <v>200280</v>
      </c>
      <c r="E44" s="234">
        <v>56810</v>
      </c>
      <c r="F44" s="91">
        <f t="shared" si="0"/>
        <v>28.365288595965648</v>
      </c>
    </row>
    <row r="45" spans="1:6" ht="37.5" customHeight="1" thickBot="1">
      <c r="A45" s="10"/>
      <c r="B45" s="94" t="s">
        <v>157</v>
      </c>
      <c r="C45" s="72" t="s">
        <v>158</v>
      </c>
      <c r="D45" s="86">
        <v>1000</v>
      </c>
      <c r="E45" s="236">
        <v>0</v>
      </c>
      <c r="F45" s="91">
        <f t="shared" si="0"/>
        <v>0</v>
      </c>
    </row>
    <row r="46" spans="1:6" ht="49.5" customHeight="1" thickBot="1">
      <c r="A46" s="10"/>
      <c r="B46" s="76" t="s">
        <v>114</v>
      </c>
      <c r="C46" s="79" t="s">
        <v>166</v>
      </c>
      <c r="D46" s="227">
        <f>SUM(D47:D47)</f>
        <v>562785.03</v>
      </c>
      <c r="E46" s="227">
        <f>SUM(E47:E47)</f>
        <v>0</v>
      </c>
      <c r="F46" s="91">
        <f t="shared" si="0"/>
        <v>0</v>
      </c>
    </row>
    <row r="47" spans="1:6" ht="42.75" customHeight="1" thickBot="1">
      <c r="A47" s="10"/>
      <c r="B47" s="90" t="s">
        <v>115</v>
      </c>
      <c r="C47" s="73" t="s">
        <v>150</v>
      </c>
      <c r="D47" s="229">
        <v>562785.03</v>
      </c>
      <c r="E47" s="234">
        <v>0</v>
      </c>
      <c r="F47" s="89">
        <f t="shared" si="0"/>
        <v>0</v>
      </c>
    </row>
    <row r="48" spans="1:6" ht="27" customHeight="1" thickBot="1">
      <c r="A48" s="10"/>
      <c r="B48" s="82" t="s">
        <v>247</v>
      </c>
      <c r="C48" s="131" t="s">
        <v>248</v>
      </c>
      <c r="D48" s="80"/>
      <c r="E48" s="242">
        <v>0</v>
      </c>
      <c r="F48" s="81"/>
    </row>
    <row r="49" spans="2:6" ht="24.75" customHeight="1" thickBot="1">
      <c r="B49" s="68" t="s">
        <v>116</v>
      </c>
      <c r="C49" s="51"/>
      <c r="D49" s="132">
        <f>D35+D10</f>
        <v>15327665.030000001</v>
      </c>
      <c r="E49" s="132">
        <f>E35+E10</f>
        <v>-27356746.58</v>
      </c>
      <c r="F49" s="116">
        <f>E49/D49*100</f>
        <v>-178.4795435342313</v>
      </c>
    </row>
    <row r="50" ht="9.75" customHeight="1">
      <c r="B50" s="7"/>
    </row>
    <row r="51" spans="2:3" ht="15.75">
      <c r="B51" s="7"/>
      <c r="C51" s="84" t="s">
        <v>313</v>
      </c>
    </row>
    <row r="52" ht="12.75">
      <c r="C52" s="84" t="s">
        <v>314</v>
      </c>
    </row>
    <row r="53" ht="15.75">
      <c r="B53" s="7"/>
    </row>
    <row r="54" ht="15.75">
      <c r="B54" s="7"/>
    </row>
    <row r="55" ht="15.75">
      <c r="B55" s="7"/>
    </row>
    <row r="56" ht="15.75">
      <c r="B56" s="7"/>
    </row>
    <row r="57" ht="15.75">
      <c r="B57" s="7"/>
    </row>
  </sheetData>
  <sheetProtection/>
  <mergeCells count="4">
    <mergeCell ref="B6:B7"/>
    <mergeCell ref="C6:C7"/>
    <mergeCell ref="B20:B21"/>
    <mergeCell ref="C20:C21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zoomScalePageLayoutView="0" workbookViewId="0" topLeftCell="A136">
      <selection activeCell="C159" sqref="C159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8515625" style="0" customWidth="1"/>
    <col min="7" max="7" width="12.28125" style="0" customWidth="1"/>
    <col min="8" max="8" width="9.7109375" style="0" customWidth="1"/>
    <col min="9" max="9" width="12.140625" style="0" customWidth="1"/>
    <col min="10" max="34" width="15.7109375" style="0" customWidth="1"/>
  </cols>
  <sheetData>
    <row r="1" ht="12.75">
      <c r="F1" s="84" t="s">
        <v>277</v>
      </c>
    </row>
    <row r="2" ht="12.75">
      <c r="F2" s="84" t="s">
        <v>307</v>
      </c>
    </row>
    <row r="4" spans="1:6" ht="12.75" customHeight="1">
      <c r="A4" s="286" t="s">
        <v>308</v>
      </c>
      <c r="B4" s="286"/>
      <c r="C4" s="286"/>
      <c r="D4" s="286"/>
      <c r="E4" s="286"/>
      <c r="F4" s="286"/>
    </row>
    <row r="5" spans="1:7" ht="15.75">
      <c r="A5" s="286" t="s">
        <v>126</v>
      </c>
      <c r="B5" s="286"/>
      <c r="C5" s="286"/>
      <c r="D5" s="286"/>
      <c r="E5" s="286"/>
      <c r="F5" s="286"/>
      <c r="G5" s="60"/>
    </row>
    <row r="6" spans="1:3" ht="10.5" customHeight="1" thickBot="1">
      <c r="A6" s="287" t="s">
        <v>7</v>
      </c>
      <c r="B6" s="287"/>
      <c r="C6" s="5" t="s">
        <v>0</v>
      </c>
    </row>
    <row r="7" spans="1:8" ht="12.75">
      <c r="A7" s="280" t="s">
        <v>13</v>
      </c>
      <c r="B7" s="284" t="s">
        <v>6</v>
      </c>
      <c r="C7" s="285"/>
      <c r="D7" s="285"/>
      <c r="E7" s="285"/>
      <c r="F7" s="282" t="s">
        <v>138</v>
      </c>
      <c r="G7" s="49" t="s">
        <v>74</v>
      </c>
      <c r="H7" s="34"/>
    </row>
    <row r="8" spans="1:8" ht="30.75" customHeight="1" thickBot="1">
      <c r="A8" s="281"/>
      <c r="B8" s="12" t="s">
        <v>12</v>
      </c>
      <c r="C8" s="12" t="s">
        <v>11</v>
      </c>
      <c r="D8" s="12" t="s">
        <v>10</v>
      </c>
      <c r="E8" s="13" t="s">
        <v>9</v>
      </c>
      <c r="F8" s="283"/>
      <c r="G8" s="133" t="s">
        <v>309</v>
      </c>
      <c r="H8" s="50" t="s">
        <v>136</v>
      </c>
    </row>
    <row r="9" spans="1:8" ht="13.5" thickBot="1">
      <c r="A9" s="215" t="s">
        <v>8</v>
      </c>
      <c r="B9" s="216" t="s">
        <v>1</v>
      </c>
      <c r="C9" s="216" t="s">
        <v>2</v>
      </c>
      <c r="D9" s="216" t="s">
        <v>3</v>
      </c>
      <c r="E9" s="216" t="s">
        <v>5</v>
      </c>
      <c r="F9" s="216" t="s">
        <v>4</v>
      </c>
      <c r="G9" s="217"/>
      <c r="H9" s="34"/>
    </row>
    <row r="10" spans="1:8" ht="28.5" customHeight="1" thickBot="1">
      <c r="A10" s="218" t="s">
        <v>250</v>
      </c>
      <c r="B10" s="219"/>
      <c r="C10" s="219"/>
      <c r="D10" s="219"/>
      <c r="E10" s="219"/>
      <c r="F10" s="220">
        <f>F11+F50+F56+F66+F79+F114+F111</f>
        <v>13267157.05</v>
      </c>
      <c r="G10" s="220">
        <f>G11+G50+G56+G66+G79+G114+G111</f>
        <v>2132593.28</v>
      </c>
      <c r="H10" s="220">
        <f>H11+H50+H56+H66+H79+H114+H111</f>
        <v>84.1016989892002</v>
      </c>
    </row>
    <row r="11" spans="1:8" ht="12.75">
      <c r="A11" s="179" t="s">
        <v>16</v>
      </c>
      <c r="B11" s="24" t="s">
        <v>15</v>
      </c>
      <c r="C11" s="24" t="s">
        <v>14</v>
      </c>
      <c r="D11" s="24"/>
      <c r="E11" s="24" t="s">
        <v>14</v>
      </c>
      <c r="F11" s="25">
        <f>F12+F39+F40+F41</f>
        <v>5800000</v>
      </c>
      <c r="G11" s="26">
        <f>G12+G39+G40+G41</f>
        <v>1242404.0199999998</v>
      </c>
      <c r="H11" s="212">
        <f aca="true" t="shared" si="0" ref="H11:H17">G11/F11*100</f>
        <v>21.420758965517237</v>
      </c>
    </row>
    <row r="12" spans="1:8" ht="28.5" customHeight="1">
      <c r="A12" s="174" t="s">
        <v>18</v>
      </c>
      <c r="B12" s="3" t="s">
        <v>17</v>
      </c>
      <c r="C12" s="3" t="s">
        <v>14</v>
      </c>
      <c r="D12" s="3"/>
      <c r="E12" s="3" t="s">
        <v>14</v>
      </c>
      <c r="F12" s="4">
        <f>F13+F32</f>
        <v>5195000</v>
      </c>
      <c r="G12" s="27">
        <f>G13+G32</f>
        <v>1167847.0199999998</v>
      </c>
      <c r="H12" s="173">
        <f t="shared" si="0"/>
        <v>22.48021212704523</v>
      </c>
    </row>
    <row r="13" spans="1:8" ht="29.25" customHeight="1" thickBot="1">
      <c r="A13" s="175" t="s">
        <v>19</v>
      </c>
      <c r="B13" s="18" t="s">
        <v>17</v>
      </c>
      <c r="C13" s="18" t="s">
        <v>242</v>
      </c>
      <c r="D13" s="18"/>
      <c r="E13" s="18" t="s">
        <v>14</v>
      </c>
      <c r="F13" s="19">
        <f>F14+F28</f>
        <v>4837841</v>
      </c>
      <c r="G13" s="171">
        <f>G14+G28</f>
        <v>973432.7599999998</v>
      </c>
      <c r="H13" s="214">
        <f t="shared" si="0"/>
        <v>20.121222669368418</v>
      </c>
    </row>
    <row r="14" spans="1:8" ht="13.5" thickBot="1">
      <c r="A14" s="21" t="s">
        <v>20</v>
      </c>
      <c r="B14" s="22" t="s">
        <v>17</v>
      </c>
      <c r="C14" s="22" t="s">
        <v>174</v>
      </c>
      <c r="D14" s="22"/>
      <c r="E14" s="22" t="s">
        <v>14</v>
      </c>
      <c r="F14" s="23">
        <f>SUM(F15:F27)</f>
        <v>4102841</v>
      </c>
      <c r="G14" s="42">
        <f>SUM(G15:G27)</f>
        <v>828201.7199999999</v>
      </c>
      <c r="H14" s="161">
        <f t="shared" si="0"/>
        <v>20.186054492484594</v>
      </c>
    </row>
    <row r="15" spans="1:8" ht="12.75">
      <c r="A15" s="57" t="s">
        <v>249</v>
      </c>
      <c r="B15" s="14" t="s">
        <v>17</v>
      </c>
      <c r="C15" s="14" t="s">
        <v>174</v>
      </c>
      <c r="D15" s="14" t="s">
        <v>173</v>
      </c>
      <c r="E15" s="14" t="s">
        <v>21</v>
      </c>
      <c r="F15" s="15">
        <v>2600000</v>
      </c>
      <c r="G15" s="43">
        <v>545331.26</v>
      </c>
      <c r="H15" s="198">
        <f t="shared" si="0"/>
        <v>20.97427923076923</v>
      </c>
    </row>
    <row r="16" spans="1:8" ht="12.75">
      <c r="A16" s="124" t="s">
        <v>24</v>
      </c>
      <c r="B16" s="40" t="s">
        <v>17</v>
      </c>
      <c r="C16" s="40" t="s">
        <v>174</v>
      </c>
      <c r="D16" s="40" t="s">
        <v>173</v>
      </c>
      <c r="E16" s="40" t="s">
        <v>23</v>
      </c>
      <c r="F16" s="41">
        <v>785200</v>
      </c>
      <c r="G16" s="44">
        <v>118740.98</v>
      </c>
      <c r="H16" s="176">
        <f t="shared" si="0"/>
        <v>15.122386653082017</v>
      </c>
    </row>
    <row r="17" spans="1:8" ht="12.75">
      <c r="A17" s="124" t="s">
        <v>141</v>
      </c>
      <c r="B17" s="40" t="s">
        <v>17</v>
      </c>
      <c r="C17" s="40" t="s">
        <v>174</v>
      </c>
      <c r="D17" s="40" t="s">
        <v>305</v>
      </c>
      <c r="E17" s="40" t="s">
        <v>142</v>
      </c>
      <c r="F17" s="41">
        <v>10000</v>
      </c>
      <c r="G17" s="43">
        <v>0</v>
      </c>
      <c r="H17" s="176">
        <f t="shared" si="0"/>
        <v>0</v>
      </c>
    </row>
    <row r="18" spans="1:8" ht="12.75">
      <c r="A18" s="124" t="s">
        <v>26</v>
      </c>
      <c r="B18" s="40" t="s">
        <v>17</v>
      </c>
      <c r="C18" s="40" t="s">
        <v>174</v>
      </c>
      <c r="D18" s="40" t="s">
        <v>177</v>
      </c>
      <c r="E18" s="40" t="s">
        <v>25</v>
      </c>
      <c r="F18" s="41">
        <v>88000</v>
      </c>
      <c r="G18" s="44">
        <v>13695.44</v>
      </c>
      <c r="H18" s="176">
        <f aca="true" t="shared" si="1" ref="H18:H32">G18/F18*100</f>
        <v>15.563000000000002</v>
      </c>
    </row>
    <row r="19" spans="1:8" ht="12.75">
      <c r="A19" s="124" t="s">
        <v>28</v>
      </c>
      <c r="B19" s="40" t="s">
        <v>17</v>
      </c>
      <c r="C19" s="40" t="s">
        <v>174</v>
      </c>
      <c r="D19" s="40" t="s">
        <v>177</v>
      </c>
      <c r="E19" s="40" t="s">
        <v>27</v>
      </c>
      <c r="F19" s="41">
        <v>26000</v>
      </c>
      <c r="G19" s="44">
        <v>3268.6</v>
      </c>
      <c r="H19" s="176">
        <f t="shared" si="1"/>
        <v>12.571538461538461</v>
      </c>
    </row>
    <row r="20" spans="1:8" ht="12.75">
      <c r="A20" s="124" t="s">
        <v>30</v>
      </c>
      <c r="B20" s="40" t="s">
        <v>17</v>
      </c>
      <c r="C20" s="40" t="s">
        <v>174</v>
      </c>
      <c r="D20" s="40" t="s">
        <v>177</v>
      </c>
      <c r="E20" s="40" t="s">
        <v>29</v>
      </c>
      <c r="F20" s="41">
        <v>167000</v>
      </c>
      <c r="G20" s="44">
        <v>54959.5</v>
      </c>
      <c r="H20" s="176">
        <f t="shared" si="1"/>
        <v>32.90988023952096</v>
      </c>
    </row>
    <row r="21" spans="1:8" ht="12.75">
      <c r="A21" s="124" t="s">
        <v>32</v>
      </c>
      <c r="B21" s="40" t="s">
        <v>17</v>
      </c>
      <c r="C21" s="40" t="s">
        <v>174</v>
      </c>
      <c r="D21" s="40" t="s">
        <v>177</v>
      </c>
      <c r="E21" s="40" t="s">
        <v>31</v>
      </c>
      <c r="F21" s="41">
        <v>83000</v>
      </c>
      <c r="G21" s="44">
        <v>4765</v>
      </c>
      <c r="H21" s="176">
        <f t="shared" si="1"/>
        <v>5.740963855421686</v>
      </c>
    </row>
    <row r="22" spans="1:8" ht="12.75">
      <c r="A22" s="124" t="s">
        <v>34</v>
      </c>
      <c r="B22" s="40" t="s">
        <v>17</v>
      </c>
      <c r="C22" s="40" t="s">
        <v>174</v>
      </c>
      <c r="D22" s="40" t="s">
        <v>177</v>
      </c>
      <c r="E22" s="40" t="s">
        <v>33</v>
      </c>
      <c r="F22" s="41">
        <v>178000</v>
      </c>
      <c r="G22" s="44">
        <v>48348</v>
      </c>
      <c r="H22" s="176">
        <f t="shared" si="1"/>
        <v>27.161797752808987</v>
      </c>
    </row>
    <row r="23" spans="1:8" ht="12.75">
      <c r="A23" s="124" t="s">
        <v>36</v>
      </c>
      <c r="B23" s="40" t="s">
        <v>17</v>
      </c>
      <c r="C23" s="40" t="s">
        <v>174</v>
      </c>
      <c r="D23" s="40" t="s">
        <v>177</v>
      </c>
      <c r="E23" s="40" t="s">
        <v>35</v>
      </c>
      <c r="F23" s="41">
        <v>0</v>
      </c>
      <c r="G23" s="44">
        <v>0</v>
      </c>
      <c r="H23" s="176"/>
    </row>
    <row r="24" spans="1:8" ht="12.75">
      <c r="A24" s="124" t="s">
        <v>38</v>
      </c>
      <c r="B24" s="40" t="s">
        <v>17</v>
      </c>
      <c r="C24" s="40" t="s">
        <v>174</v>
      </c>
      <c r="D24" s="40" t="s">
        <v>177</v>
      </c>
      <c r="E24" s="40" t="s">
        <v>37</v>
      </c>
      <c r="F24" s="41">
        <v>20000</v>
      </c>
      <c r="G24" s="45">
        <v>8400</v>
      </c>
      <c r="H24" s="176">
        <f t="shared" si="1"/>
        <v>42</v>
      </c>
    </row>
    <row r="25" spans="1:8" ht="15" customHeight="1">
      <c r="A25" s="124" t="s">
        <v>40</v>
      </c>
      <c r="B25" s="40" t="s">
        <v>17</v>
      </c>
      <c r="C25" s="40" t="s">
        <v>174</v>
      </c>
      <c r="D25" s="40" t="s">
        <v>177</v>
      </c>
      <c r="E25" s="40" t="s">
        <v>39</v>
      </c>
      <c r="F25" s="41">
        <v>145641</v>
      </c>
      <c r="G25" s="44">
        <v>30692.94</v>
      </c>
      <c r="H25" s="176">
        <f>G25/F25*100</f>
        <v>21.074381527179845</v>
      </c>
    </row>
    <row r="26" spans="1:8" ht="12.75">
      <c r="A26" s="124" t="s">
        <v>175</v>
      </c>
      <c r="B26" s="40" t="s">
        <v>17</v>
      </c>
      <c r="C26" s="40" t="s">
        <v>174</v>
      </c>
      <c r="D26" s="40" t="s">
        <v>178</v>
      </c>
      <c r="E26" s="40" t="s">
        <v>35</v>
      </c>
      <c r="F26" s="41">
        <v>0</v>
      </c>
      <c r="G26" s="44">
        <v>0</v>
      </c>
      <c r="H26" s="176"/>
    </row>
    <row r="27" spans="1:8" ht="15" customHeight="1" thickBot="1">
      <c r="A27" s="57" t="s">
        <v>176</v>
      </c>
      <c r="B27" s="14" t="s">
        <v>17</v>
      </c>
      <c r="C27" s="14" t="s">
        <v>174</v>
      </c>
      <c r="D27" s="14" t="s">
        <v>179</v>
      </c>
      <c r="E27" s="14" t="s">
        <v>35</v>
      </c>
      <c r="F27" s="15">
        <v>0</v>
      </c>
      <c r="G27" s="52">
        <v>0</v>
      </c>
      <c r="H27" s="196"/>
    </row>
    <row r="28" spans="1:8" ht="32.25" thickBot="1">
      <c r="A28" s="21" t="s">
        <v>41</v>
      </c>
      <c r="B28" s="22" t="s">
        <v>17</v>
      </c>
      <c r="C28" s="117" t="s">
        <v>172</v>
      </c>
      <c r="D28" s="22"/>
      <c r="E28" s="22" t="s">
        <v>14</v>
      </c>
      <c r="F28" s="23">
        <f>SUM(F29:F31)</f>
        <v>735000</v>
      </c>
      <c r="G28" s="42">
        <f>SUM(G29:G31)</f>
        <v>145231.03999999998</v>
      </c>
      <c r="H28" s="162">
        <f t="shared" si="1"/>
        <v>19.759325170068024</v>
      </c>
    </row>
    <row r="29" spans="1:8" ht="12.75">
      <c r="A29" s="57" t="s">
        <v>22</v>
      </c>
      <c r="B29" s="14" t="s">
        <v>17</v>
      </c>
      <c r="C29" s="14" t="s">
        <v>172</v>
      </c>
      <c r="D29" s="14" t="s">
        <v>173</v>
      </c>
      <c r="E29" s="14" t="s">
        <v>21</v>
      </c>
      <c r="F29" s="15">
        <v>560000</v>
      </c>
      <c r="G29" s="43">
        <v>118503.04</v>
      </c>
      <c r="H29" s="198">
        <f t="shared" si="1"/>
        <v>21.161257142857142</v>
      </c>
    </row>
    <row r="30" spans="1:8" ht="12.75">
      <c r="A30" s="124" t="s">
        <v>24</v>
      </c>
      <c r="B30" s="40" t="s">
        <v>17</v>
      </c>
      <c r="C30" s="40" t="s">
        <v>172</v>
      </c>
      <c r="D30" s="40" t="s">
        <v>173</v>
      </c>
      <c r="E30" s="40" t="s">
        <v>23</v>
      </c>
      <c r="F30" s="41">
        <v>170000</v>
      </c>
      <c r="G30" s="45">
        <v>26728</v>
      </c>
      <c r="H30" s="176">
        <f>G30/F30*100</f>
        <v>15.72235294117647</v>
      </c>
    </row>
    <row r="31" spans="1:8" ht="13.5" thickBot="1">
      <c r="A31" s="125" t="s">
        <v>180</v>
      </c>
      <c r="B31" s="53" t="s">
        <v>17</v>
      </c>
      <c r="C31" s="53" t="s">
        <v>172</v>
      </c>
      <c r="D31" s="53" t="s">
        <v>173</v>
      </c>
      <c r="E31" s="53" t="s">
        <v>142</v>
      </c>
      <c r="F31" s="126">
        <v>5000</v>
      </c>
      <c r="G31" s="213">
        <v>0</v>
      </c>
      <c r="H31" s="184"/>
    </row>
    <row r="32" spans="1:8" ht="76.5" customHeight="1" thickBot="1">
      <c r="A32" s="168" t="s">
        <v>151</v>
      </c>
      <c r="B32" s="169" t="s">
        <v>17</v>
      </c>
      <c r="C32" s="20"/>
      <c r="D32" s="20" t="s">
        <v>195</v>
      </c>
      <c r="E32" s="20"/>
      <c r="F32" s="160">
        <f>SUM(F33:F38)</f>
        <v>357159</v>
      </c>
      <c r="G32" s="170">
        <f>SUM(G33:G38)</f>
        <v>194414.26</v>
      </c>
      <c r="H32" s="162">
        <f t="shared" si="1"/>
        <v>54.433532404335324</v>
      </c>
    </row>
    <row r="33" spans="1:8" ht="20.25" customHeight="1">
      <c r="A33" s="164" t="s">
        <v>181</v>
      </c>
      <c r="B33" s="165" t="s">
        <v>17</v>
      </c>
      <c r="C33" s="14" t="s">
        <v>185</v>
      </c>
      <c r="D33" s="14" t="s">
        <v>186</v>
      </c>
      <c r="E33" s="14" t="s">
        <v>73</v>
      </c>
      <c r="F33" s="166">
        <v>27764</v>
      </c>
      <c r="G33" s="167">
        <v>27764</v>
      </c>
      <c r="H33" s="197">
        <f aca="true" t="shared" si="2" ref="H33:H38">G33/F33*100</f>
        <v>100</v>
      </c>
    </row>
    <row r="34" spans="1:8" ht="25.5" customHeight="1">
      <c r="A34" s="119" t="s">
        <v>182</v>
      </c>
      <c r="B34" s="40" t="s">
        <v>17</v>
      </c>
      <c r="C34" s="40" t="s">
        <v>189</v>
      </c>
      <c r="D34" s="40" t="s">
        <v>186</v>
      </c>
      <c r="E34" s="118" t="s">
        <v>73</v>
      </c>
      <c r="F34" s="41">
        <v>105268</v>
      </c>
      <c r="G34" s="163">
        <v>105268</v>
      </c>
      <c r="H34" s="177">
        <f t="shared" si="2"/>
        <v>100</v>
      </c>
    </row>
    <row r="35" spans="1:8" ht="20.25" customHeight="1">
      <c r="A35" s="119" t="s">
        <v>183</v>
      </c>
      <c r="B35" s="40" t="s">
        <v>17</v>
      </c>
      <c r="C35" s="40" t="s">
        <v>190</v>
      </c>
      <c r="D35" s="40" t="s">
        <v>186</v>
      </c>
      <c r="E35" s="118" t="s">
        <v>73</v>
      </c>
      <c r="F35" s="41">
        <v>108555</v>
      </c>
      <c r="G35" s="163">
        <v>0</v>
      </c>
      <c r="H35" s="177">
        <f t="shared" si="2"/>
        <v>0</v>
      </c>
    </row>
    <row r="36" spans="1:8" ht="20.25" customHeight="1">
      <c r="A36" s="119" t="s">
        <v>315</v>
      </c>
      <c r="B36" s="40" t="s">
        <v>17</v>
      </c>
      <c r="C36" s="40" t="s">
        <v>191</v>
      </c>
      <c r="D36" s="40" t="s">
        <v>186</v>
      </c>
      <c r="E36" s="118" t="s">
        <v>73</v>
      </c>
      <c r="F36" s="41">
        <v>53189</v>
      </c>
      <c r="G36" s="163">
        <v>0</v>
      </c>
      <c r="H36" s="177">
        <f t="shared" si="2"/>
        <v>0</v>
      </c>
    </row>
    <row r="37" spans="1:8" ht="20.25" customHeight="1">
      <c r="A37" s="119" t="s">
        <v>184</v>
      </c>
      <c r="B37" s="40" t="s">
        <v>17</v>
      </c>
      <c r="C37" s="40" t="s">
        <v>192</v>
      </c>
      <c r="D37" s="40" t="s">
        <v>186</v>
      </c>
      <c r="E37" s="118" t="s">
        <v>73</v>
      </c>
      <c r="F37" s="41">
        <v>61383</v>
      </c>
      <c r="G37" s="163">
        <v>61382.26</v>
      </c>
      <c r="H37" s="177">
        <f t="shared" si="2"/>
        <v>99.99879445449066</v>
      </c>
    </row>
    <row r="38" spans="1:8" ht="22.5" customHeight="1" thickBot="1">
      <c r="A38" s="164" t="s">
        <v>169</v>
      </c>
      <c r="B38" s="165" t="s">
        <v>17</v>
      </c>
      <c r="C38" s="14" t="s">
        <v>194</v>
      </c>
      <c r="D38" s="14" t="s">
        <v>177</v>
      </c>
      <c r="E38" s="14" t="s">
        <v>39</v>
      </c>
      <c r="F38" s="166">
        <v>1000</v>
      </c>
      <c r="G38" s="167">
        <v>0</v>
      </c>
      <c r="H38" s="177">
        <f t="shared" si="2"/>
        <v>0</v>
      </c>
    </row>
    <row r="39" spans="1:8" ht="22.5" customHeight="1" thickBot="1">
      <c r="A39" s="209" t="s">
        <v>193</v>
      </c>
      <c r="B39" s="110" t="s">
        <v>187</v>
      </c>
      <c r="C39" s="110" t="s">
        <v>188</v>
      </c>
      <c r="D39" s="110" t="s">
        <v>177</v>
      </c>
      <c r="E39" s="110" t="s">
        <v>35</v>
      </c>
      <c r="F39" s="210">
        <v>0</v>
      </c>
      <c r="G39" s="111">
        <v>0</v>
      </c>
      <c r="H39" s="177"/>
    </row>
    <row r="40" spans="1:8" ht="17.25" customHeight="1" thickBot="1">
      <c r="A40" s="21" t="s">
        <v>139</v>
      </c>
      <c r="B40" s="22" t="s">
        <v>140</v>
      </c>
      <c r="C40" s="22" t="s">
        <v>196</v>
      </c>
      <c r="D40" s="22" t="s">
        <v>197</v>
      </c>
      <c r="E40" s="22" t="s">
        <v>33</v>
      </c>
      <c r="F40" s="42">
        <v>75000</v>
      </c>
      <c r="G40" s="120">
        <v>0</v>
      </c>
      <c r="H40" s="161"/>
    </row>
    <row r="41" spans="1:8" ht="13.5" thickBot="1">
      <c r="A41" s="113" t="s">
        <v>42</v>
      </c>
      <c r="B41" s="114" t="s">
        <v>127</v>
      </c>
      <c r="C41" s="114" t="s">
        <v>14</v>
      </c>
      <c r="D41" s="114"/>
      <c r="E41" s="114" t="s">
        <v>14</v>
      </c>
      <c r="F41" s="115">
        <f>SUM(F42:F49)</f>
        <v>530000</v>
      </c>
      <c r="G41" s="112">
        <f>SUM(G42:G49)</f>
        <v>74557</v>
      </c>
      <c r="H41" s="211">
        <f aca="true" t="shared" si="3" ref="H41:H48">G41/F41*100</f>
        <v>14.067358490566036</v>
      </c>
    </row>
    <row r="42" spans="1:8" ht="12.75">
      <c r="A42" s="200" t="s">
        <v>282</v>
      </c>
      <c r="B42" s="201" t="s">
        <v>127</v>
      </c>
      <c r="C42" s="201" t="s">
        <v>283</v>
      </c>
      <c r="D42" s="201" t="s">
        <v>177</v>
      </c>
      <c r="E42" s="201" t="s">
        <v>33</v>
      </c>
      <c r="F42" s="202">
        <v>0</v>
      </c>
      <c r="G42" s="259">
        <v>0</v>
      </c>
      <c r="H42" s="186" t="e">
        <f t="shared" si="3"/>
        <v>#DIV/0!</v>
      </c>
    </row>
    <row r="43" spans="1:8" ht="12.75">
      <c r="A43" s="123" t="s">
        <v>204</v>
      </c>
      <c r="B43" s="121" t="s">
        <v>127</v>
      </c>
      <c r="C43" s="121" t="s">
        <v>198</v>
      </c>
      <c r="D43" s="121" t="s">
        <v>177</v>
      </c>
      <c r="E43" s="121" t="s">
        <v>33</v>
      </c>
      <c r="F43" s="59">
        <v>40000</v>
      </c>
      <c r="G43" s="122">
        <v>6000</v>
      </c>
      <c r="H43" s="198">
        <f t="shared" si="3"/>
        <v>15</v>
      </c>
    </row>
    <row r="44" spans="1:8" ht="12.75">
      <c r="A44" s="123" t="s">
        <v>244</v>
      </c>
      <c r="B44" s="121" t="s">
        <v>127</v>
      </c>
      <c r="C44" s="121" t="s">
        <v>199</v>
      </c>
      <c r="D44" s="121" t="s">
        <v>177</v>
      </c>
      <c r="E44" s="121" t="s">
        <v>33</v>
      </c>
      <c r="F44" s="59">
        <v>40000</v>
      </c>
      <c r="G44" s="122">
        <v>0</v>
      </c>
      <c r="H44" s="176">
        <f t="shared" si="3"/>
        <v>0</v>
      </c>
    </row>
    <row r="45" spans="1:8" ht="22.5">
      <c r="A45" s="123" t="s">
        <v>205</v>
      </c>
      <c r="B45" s="121" t="s">
        <v>127</v>
      </c>
      <c r="C45" s="121" t="s">
        <v>200</v>
      </c>
      <c r="D45" s="121" t="s">
        <v>177</v>
      </c>
      <c r="E45" s="121" t="s">
        <v>33</v>
      </c>
      <c r="F45" s="59">
        <v>40000</v>
      </c>
      <c r="G45" s="122">
        <v>0</v>
      </c>
      <c r="H45" s="176">
        <f t="shared" si="3"/>
        <v>0</v>
      </c>
    </row>
    <row r="46" spans="1:8" ht="22.5">
      <c r="A46" s="123" t="s">
        <v>206</v>
      </c>
      <c r="B46" s="121" t="s">
        <v>127</v>
      </c>
      <c r="C46" s="121" t="s">
        <v>201</v>
      </c>
      <c r="D46" s="121" t="s">
        <v>177</v>
      </c>
      <c r="E46" s="121" t="s">
        <v>33</v>
      </c>
      <c r="F46" s="59">
        <v>360000</v>
      </c>
      <c r="G46" s="122">
        <v>60557</v>
      </c>
      <c r="H46" s="176">
        <f t="shared" si="3"/>
        <v>16.82138888888889</v>
      </c>
    </row>
    <row r="47" spans="1:8" ht="12.75">
      <c r="A47" s="123" t="s">
        <v>207</v>
      </c>
      <c r="B47" s="121" t="s">
        <v>127</v>
      </c>
      <c r="C47" s="121" t="s">
        <v>202</v>
      </c>
      <c r="D47" s="121" t="s">
        <v>177</v>
      </c>
      <c r="E47" s="121" t="s">
        <v>35</v>
      </c>
      <c r="F47" s="59">
        <v>20000</v>
      </c>
      <c r="G47" s="122">
        <v>0</v>
      </c>
      <c r="H47" s="176">
        <f t="shared" si="3"/>
        <v>0</v>
      </c>
    </row>
    <row r="48" spans="1:8" ht="12.75">
      <c r="A48" s="57" t="s">
        <v>208</v>
      </c>
      <c r="B48" s="14" t="s">
        <v>127</v>
      </c>
      <c r="C48" s="14" t="s">
        <v>203</v>
      </c>
      <c r="D48" s="14" t="s">
        <v>177</v>
      </c>
      <c r="E48" s="14" t="s">
        <v>33</v>
      </c>
      <c r="F48" s="15">
        <v>30000</v>
      </c>
      <c r="G48" s="157">
        <v>8000</v>
      </c>
      <c r="H48" s="176">
        <f t="shared" si="3"/>
        <v>26.666666666666668</v>
      </c>
    </row>
    <row r="49" spans="1:8" ht="13.5" thickBot="1">
      <c r="A49" s="178"/>
      <c r="B49" s="158"/>
      <c r="C49" s="158"/>
      <c r="D49" s="158"/>
      <c r="E49" s="158"/>
      <c r="F49" s="58"/>
      <c r="G49" s="157"/>
      <c r="H49" s="196"/>
    </row>
    <row r="50" spans="1:8" ht="13.5" thickBot="1">
      <c r="A50" s="21" t="s">
        <v>44</v>
      </c>
      <c r="B50" s="22" t="s">
        <v>43</v>
      </c>
      <c r="C50" s="22" t="s">
        <v>14</v>
      </c>
      <c r="D50" s="22"/>
      <c r="E50" s="22" t="s">
        <v>14</v>
      </c>
      <c r="F50" s="23">
        <f>F51</f>
        <v>200280</v>
      </c>
      <c r="G50" s="42">
        <f>G51</f>
        <v>38669.4</v>
      </c>
      <c r="H50" s="161">
        <f aca="true" t="shared" si="4" ref="H50:H62">G50/F50*100</f>
        <v>19.307669263031755</v>
      </c>
    </row>
    <row r="51" spans="1:8" ht="25.5" customHeight="1">
      <c r="A51" s="179" t="s">
        <v>152</v>
      </c>
      <c r="B51" s="24" t="s">
        <v>45</v>
      </c>
      <c r="C51" s="24" t="s">
        <v>221</v>
      </c>
      <c r="D51" s="24"/>
      <c r="E51" s="24" t="s">
        <v>14</v>
      </c>
      <c r="F51" s="25">
        <f>SUM(F52:F55)</f>
        <v>200280</v>
      </c>
      <c r="G51" s="26">
        <f>SUM(G52:G55)</f>
        <v>38669.4</v>
      </c>
      <c r="H51" s="198">
        <f t="shared" si="4"/>
        <v>19.307669263031755</v>
      </c>
    </row>
    <row r="52" spans="1:8" ht="12.75">
      <c r="A52" s="180" t="s">
        <v>22</v>
      </c>
      <c r="B52" s="2" t="s">
        <v>45</v>
      </c>
      <c r="C52" s="2" t="s">
        <v>221</v>
      </c>
      <c r="D52" s="2" t="s">
        <v>173</v>
      </c>
      <c r="E52" s="2" t="s">
        <v>21</v>
      </c>
      <c r="F52" s="6">
        <v>157544</v>
      </c>
      <c r="G52" s="6">
        <v>29700</v>
      </c>
      <c r="H52" s="176">
        <f t="shared" si="4"/>
        <v>18.851876301223786</v>
      </c>
    </row>
    <row r="53" spans="1:8" ht="12.75">
      <c r="A53" s="180" t="s">
        <v>24</v>
      </c>
      <c r="B53" s="2" t="s">
        <v>45</v>
      </c>
      <c r="C53" s="2" t="s">
        <v>221</v>
      </c>
      <c r="D53" s="2" t="s">
        <v>173</v>
      </c>
      <c r="E53" s="2" t="s">
        <v>23</v>
      </c>
      <c r="F53" s="6">
        <v>42736</v>
      </c>
      <c r="G53" s="6">
        <v>8969.4</v>
      </c>
      <c r="H53" s="176">
        <f t="shared" si="4"/>
        <v>20.9879258704605</v>
      </c>
    </row>
    <row r="54" spans="1:8" ht="12.75">
      <c r="A54" s="180" t="s">
        <v>28</v>
      </c>
      <c r="B54" s="2" t="s">
        <v>45</v>
      </c>
      <c r="C54" s="2" t="s">
        <v>221</v>
      </c>
      <c r="D54" s="2" t="s">
        <v>177</v>
      </c>
      <c r="E54" s="2" t="s">
        <v>27</v>
      </c>
      <c r="F54" s="6"/>
      <c r="G54" s="44">
        <v>0</v>
      </c>
      <c r="H54" s="176"/>
    </row>
    <row r="55" spans="1:8" ht="12.75" customHeight="1" thickBot="1">
      <c r="A55" s="57" t="s">
        <v>40</v>
      </c>
      <c r="B55" s="14" t="s">
        <v>45</v>
      </c>
      <c r="C55" s="14" t="s">
        <v>221</v>
      </c>
      <c r="D55" s="14" t="s">
        <v>177</v>
      </c>
      <c r="E55" s="14" t="s">
        <v>39</v>
      </c>
      <c r="F55" s="15"/>
      <c r="G55" s="45">
        <v>0</v>
      </c>
      <c r="H55" s="196"/>
    </row>
    <row r="56" spans="1:8" ht="22.5" customHeight="1" thickBot="1">
      <c r="A56" s="21" t="s">
        <v>47</v>
      </c>
      <c r="B56" s="22" t="s">
        <v>46</v>
      </c>
      <c r="C56" s="22" t="s">
        <v>14</v>
      </c>
      <c r="D56" s="22"/>
      <c r="E56" s="22" t="s">
        <v>14</v>
      </c>
      <c r="F56" s="23">
        <f>F57+F62</f>
        <v>80000</v>
      </c>
      <c r="G56" s="23">
        <f>G57+G62</f>
        <v>1500</v>
      </c>
      <c r="H56" s="161">
        <f t="shared" si="4"/>
        <v>1.875</v>
      </c>
    </row>
    <row r="57" spans="1:8" ht="42.75" customHeight="1" thickBot="1">
      <c r="A57" s="179" t="s">
        <v>49</v>
      </c>
      <c r="B57" s="24" t="s">
        <v>48</v>
      </c>
      <c r="C57" s="24"/>
      <c r="D57" s="24"/>
      <c r="E57" s="24" t="s">
        <v>14</v>
      </c>
      <c r="F57" s="25">
        <f>SUM(F58:F61)</f>
        <v>41000</v>
      </c>
      <c r="G57" s="25">
        <f>SUM(G58:G61)</f>
        <v>0</v>
      </c>
      <c r="H57" s="161">
        <f t="shared" si="4"/>
        <v>0</v>
      </c>
    </row>
    <row r="58" spans="1:8" ht="26.25" customHeight="1" thickBot="1">
      <c r="A58" s="123" t="s">
        <v>318</v>
      </c>
      <c r="B58" s="24" t="s">
        <v>48</v>
      </c>
      <c r="C58" s="24" t="s">
        <v>316</v>
      </c>
      <c r="D58" s="24" t="s">
        <v>177</v>
      </c>
      <c r="E58" s="24" t="s">
        <v>37</v>
      </c>
      <c r="F58" s="25">
        <v>6000</v>
      </c>
      <c r="G58" s="26">
        <v>0</v>
      </c>
      <c r="H58" s="161">
        <f t="shared" si="4"/>
        <v>0</v>
      </c>
    </row>
    <row r="59" spans="1:8" ht="24" customHeight="1" thickBot="1">
      <c r="A59" s="123" t="s">
        <v>319</v>
      </c>
      <c r="B59" s="24" t="s">
        <v>48</v>
      </c>
      <c r="C59" s="24" t="s">
        <v>316</v>
      </c>
      <c r="D59" s="24" t="s">
        <v>177</v>
      </c>
      <c r="E59" s="24" t="s">
        <v>39</v>
      </c>
      <c r="F59" s="25">
        <v>5000</v>
      </c>
      <c r="G59" s="26">
        <v>0</v>
      </c>
      <c r="H59" s="161">
        <f t="shared" si="4"/>
        <v>0</v>
      </c>
    </row>
    <row r="60" spans="1:8" ht="24.75" customHeight="1" thickBot="1">
      <c r="A60" s="123" t="s">
        <v>321</v>
      </c>
      <c r="B60" s="24" t="s">
        <v>48</v>
      </c>
      <c r="C60" s="24" t="s">
        <v>317</v>
      </c>
      <c r="D60" s="24" t="s">
        <v>177</v>
      </c>
      <c r="E60" s="24" t="s">
        <v>31</v>
      </c>
      <c r="F60" s="25">
        <v>10000</v>
      </c>
      <c r="G60" s="26">
        <v>0</v>
      </c>
      <c r="H60" s="161">
        <f t="shared" si="4"/>
        <v>0</v>
      </c>
    </row>
    <row r="61" spans="1:8" ht="24.75" customHeight="1" thickBot="1">
      <c r="A61" s="123" t="s">
        <v>323</v>
      </c>
      <c r="B61" s="24" t="s">
        <v>48</v>
      </c>
      <c r="C61" s="24" t="s">
        <v>322</v>
      </c>
      <c r="D61" s="24" t="s">
        <v>177</v>
      </c>
      <c r="E61" s="24" t="s">
        <v>39</v>
      </c>
      <c r="F61" s="25">
        <v>20000</v>
      </c>
      <c r="G61" s="26">
        <v>0</v>
      </c>
      <c r="H61" s="161">
        <f t="shared" si="4"/>
        <v>0</v>
      </c>
    </row>
    <row r="62" spans="1:8" ht="12" customHeight="1" thickBot="1">
      <c r="A62" s="172" t="s">
        <v>222</v>
      </c>
      <c r="B62" s="3" t="s">
        <v>48</v>
      </c>
      <c r="C62" s="3" t="s">
        <v>223</v>
      </c>
      <c r="D62" s="3"/>
      <c r="E62" s="3"/>
      <c r="F62" s="4">
        <f>SUM(F63:F65)</f>
        <v>39000</v>
      </c>
      <c r="G62" s="4">
        <f>SUM(G63:G65)</f>
        <v>1500</v>
      </c>
      <c r="H62" s="161">
        <f t="shared" si="4"/>
        <v>3.8461538461538463</v>
      </c>
    </row>
    <row r="63" spans="1:8" ht="12" customHeight="1">
      <c r="A63" s="124" t="s">
        <v>224</v>
      </c>
      <c r="B63" s="40"/>
      <c r="C63" s="40" t="s">
        <v>223</v>
      </c>
      <c r="D63" s="40" t="s">
        <v>177</v>
      </c>
      <c r="E63" s="40" t="s">
        <v>31</v>
      </c>
      <c r="F63" s="41">
        <v>28000</v>
      </c>
      <c r="G63" s="44">
        <v>1500</v>
      </c>
      <c r="H63" s="176">
        <f>G63/F63*100</f>
        <v>5.357142857142857</v>
      </c>
    </row>
    <row r="64" spans="1:8" ht="12" customHeight="1">
      <c r="A64" s="124" t="s">
        <v>225</v>
      </c>
      <c r="B64" s="40"/>
      <c r="C64" s="40" t="s">
        <v>223</v>
      </c>
      <c r="D64" s="40" t="s">
        <v>177</v>
      </c>
      <c r="E64" s="40" t="s">
        <v>39</v>
      </c>
      <c r="F64" s="41">
        <v>11000</v>
      </c>
      <c r="G64" s="44">
        <v>0</v>
      </c>
      <c r="H64" s="176">
        <f>G64/F64*100</f>
        <v>0</v>
      </c>
    </row>
    <row r="65" spans="1:8" ht="12" customHeight="1" thickBot="1">
      <c r="A65" s="124" t="s">
        <v>320</v>
      </c>
      <c r="B65" s="14"/>
      <c r="C65" s="40" t="s">
        <v>223</v>
      </c>
      <c r="D65" s="40" t="s">
        <v>177</v>
      </c>
      <c r="E65" s="14" t="s">
        <v>37</v>
      </c>
      <c r="F65" s="15"/>
      <c r="G65" s="45"/>
      <c r="H65" s="196"/>
    </row>
    <row r="66" spans="1:8" ht="13.5" thickBot="1">
      <c r="A66" s="21" t="s">
        <v>51</v>
      </c>
      <c r="B66" s="22" t="s">
        <v>50</v>
      </c>
      <c r="C66" s="22" t="s">
        <v>14</v>
      </c>
      <c r="D66" s="22"/>
      <c r="E66" s="22" t="s">
        <v>14</v>
      </c>
      <c r="F66" s="23">
        <f>F67+F75</f>
        <v>2126400</v>
      </c>
      <c r="G66" s="42">
        <f>G67+G75</f>
        <v>128600</v>
      </c>
      <c r="H66" s="161">
        <f>G66/F66*100</f>
        <v>6.04778028592927</v>
      </c>
    </row>
    <row r="67" spans="1:8" ht="13.5" thickBot="1">
      <c r="A67" s="21" t="s">
        <v>231</v>
      </c>
      <c r="B67" s="22" t="s">
        <v>143</v>
      </c>
      <c r="C67" s="22" t="s">
        <v>243</v>
      </c>
      <c r="D67" s="22"/>
      <c r="E67" s="22"/>
      <c r="F67" s="23">
        <f>SUM(F68:F74)</f>
        <v>1837400</v>
      </c>
      <c r="G67" s="42">
        <f>SUM(G68:G74)</f>
        <v>128600</v>
      </c>
      <c r="H67" s="161">
        <f>G67/F67*100</f>
        <v>6.999020354849243</v>
      </c>
    </row>
    <row r="68" spans="1:8" ht="12.75">
      <c r="A68" s="203" t="s">
        <v>232</v>
      </c>
      <c r="B68" s="121" t="s">
        <v>143</v>
      </c>
      <c r="C68" s="121" t="s">
        <v>228</v>
      </c>
      <c r="D68" s="121" t="s">
        <v>177</v>
      </c>
      <c r="E68" s="121" t="s">
        <v>31</v>
      </c>
      <c r="F68" s="59">
        <v>200000</v>
      </c>
      <c r="G68" s="122">
        <v>70400</v>
      </c>
      <c r="H68" s="198">
        <f>G68/F68*100</f>
        <v>35.199999999999996</v>
      </c>
    </row>
    <row r="69" spans="1:8" ht="12.75">
      <c r="A69" s="203" t="s">
        <v>324</v>
      </c>
      <c r="B69" s="121" t="s">
        <v>143</v>
      </c>
      <c r="C69" s="121" t="s">
        <v>325</v>
      </c>
      <c r="D69" s="121" t="s">
        <v>177</v>
      </c>
      <c r="E69" s="121" t="s">
        <v>31</v>
      </c>
      <c r="F69" s="59">
        <v>90000</v>
      </c>
      <c r="G69" s="122"/>
      <c r="H69" s="198"/>
    </row>
    <row r="70" spans="1:8" ht="12.75">
      <c r="A70" s="181" t="s">
        <v>284</v>
      </c>
      <c r="B70" s="54" t="s">
        <v>143</v>
      </c>
      <c r="C70" s="54" t="s">
        <v>229</v>
      </c>
      <c r="D70" s="54" t="s">
        <v>177</v>
      </c>
      <c r="E70" s="54" t="s">
        <v>31</v>
      </c>
      <c r="F70" s="55">
        <v>43400</v>
      </c>
      <c r="G70" s="56">
        <v>0</v>
      </c>
      <c r="H70" s="176">
        <f aca="true" t="shared" si="5" ref="H70:H77">G70/F70*100</f>
        <v>0</v>
      </c>
    </row>
    <row r="71" spans="1:8" ht="12.75">
      <c r="A71" s="181" t="s">
        <v>233</v>
      </c>
      <c r="B71" s="54" t="s">
        <v>143</v>
      </c>
      <c r="C71" s="54" t="s">
        <v>229</v>
      </c>
      <c r="D71" s="54" t="s">
        <v>177</v>
      </c>
      <c r="E71" s="54" t="s">
        <v>33</v>
      </c>
      <c r="F71" s="55">
        <v>70000</v>
      </c>
      <c r="G71" s="56">
        <v>58200</v>
      </c>
      <c r="H71" s="176">
        <f t="shared" si="5"/>
        <v>83.14285714285714</v>
      </c>
    </row>
    <row r="72" spans="1:8" ht="22.5">
      <c r="A72" s="181" t="s">
        <v>296</v>
      </c>
      <c r="B72" s="54" t="s">
        <v>143</v>
      </c>
      <c r="C72" s="54" t="s">
        <v>230</v>
      </c>
      <c r="D72" s="54" t="s">
        <v>177</v>
      </c>
      <c r="E72" s="54" t="s">
        <v>31</v>
      </c>
      <c r="F72" s="55">
        <v>1434000</v>
      </c>
      <c r="G72" s="56">
        <v>0</v>
      </c>
      <c r="H72" s="176">
        <f t="shared" si="5"/>
        <v>0</v>
      </c>
    </row>
    <row r="73" spans="1:8" ht="22.5">
      <c r="A73" s="181" t="s">
        <v>297</v>
      </c>
      <c r="B73" s="54" t="s">
        <v>143</v>
      </c>
      <c r="C73" s="54" t="s">
        <v>286</v>
      </c>
      <c r="D73" s="54" t="s">
        <v>177</v>
      </c>
      <c r="E73" s="54" t="s">
        <v>31</v>
      </c>
      <c r="F73" s="55">
        <v>0</v>
      </c>
      <c r="G73" s="55">
        <v>0</v>
      </c>
      <c r="H73" s="176"/>
    </row>
    <row r="74" spans="1:8" ht="34.5" thickBot="1">
      <c r="A74" s="57" t="s">
        <v>275</v>
      </c>
      <c r="B74" s="204" t="s">
        <v>143</v>
      </c>
      <c r="C74" s="204" t="s">
        <v>285</v>
      </c>
      <c r="D74" s="204" t="s">
        <v>177</v>
      </c>
      <c r="E74" s="204" t="s">
        <v>31</v>
      </c>
      <c r="F74" s="205">
        <v>0</v>
      </c>
      <c r="G74" s="205">
        <v>0</v>
      </c>
      <c r="H74" s="196"/>
    </row>
    <row r="75" spans="1:8" ht="21.75" thickBot="1">
      <c r="A75" s="21" t="s">
        <v>53</v>
      </c>
      <c r="B75" s="22" t="s">
        <v>52</v>
      </c>
      <c r="C75" s="22" t="s">
        <v>14</v>
      </c>
      <c r="D75" s="22"/>
      <c r="E75" s="22" t="s">
        <v>14</v>
      </c>
      <c r="F75" s="23">
        <f>SUM(F76:F78)</f>
        <v>289000</v>
      </c>
      <c r="G75" s="42">
        <f>SUM(G76:G78)</f>
        <v>0</v>
      </c>
      <c r="H75" s="162">
        <f t="shared" si="5"/>
        <v>0</v>
      </c>
    </row>
    <row r="76" spans="1:8" ht="12.75">
      <c r="A76" s="203" t="s">
        <v>144</v>
      </c>
      <c r="B76" s="206" t="s">
        <v>52</v>
      </c>
      <c r="C76" s="206" t="s">
        <v>226</v>
      </c>
      <c r="D76" s="206" t="s">
        <v>177</v>
      </c>
      <c r="E76" s="206" t="s">
        <v>33</v>
      </c>
      <c r="F76" s="207">
        <v>120000</v>
      </c>
      <c r="G76" s="208">
        <v>0</v>
      </c>
      <c r="H76" s="198">
        <f t="shared" si="5"/>
        <v>0</v>
      </c>
    </row>
    <row r="77" spans="1:8" ht="12.75">
      <c r="A77" s="181" t="s">
        <v>144</v>
      </c>
      <c r="B77" s="54" t="s">
        <v>52</v>
      </c>
      <c r="C77" s="54" t="s">
        <v>227</v>
      </c>
      <c r="D77" s="54" t="s">
        <v>177</v>
      </c>
      <c r="E77" s="54" t="s">
        <v>33</v>
      </c>
      <c r="F77" s="55">
        <v>169000</v>
      </c>
      <c r="G77" s="56">
        <v>0</v>
      </c>
      <c r="H77" s="176">
        <f t="shared" si="5"/>
        <v>0</v>
      </c>
    </row>
    <row r="78" spans="1:8" ht="13.5" thickBot="1">
      <c r="A78" s="57" t="s">
        <v>34</v>
      </c>
      <c r="B78" s="14" t="s">
        <v>52</v>
      </c>
      <c r="C78" s="14"/>
      <c r="D78" s="14"/>
      <c r="E78" s="14"/>
      <c r="F78" s="15"/>
      <c r="G78" s="52">
        <v>0</v>
      </c>
      <c r="H78" s="196"/>
    </row>
    <row r="79" spans="1:8" s="253" customFormat="1" ht="24" customHeight="1" thickBot="1">
      <c r="A79" s="249" t="s">
        <v>55</v>
      </c>
      <c r="B79" s="250" t="s">
        <v>54</v>
      </c>
      <c r="C79" s="250" t="s">
        <v>14</v>
      </c>
      <c r="D79" s="250"/>
      <c r="E79" s="250" t="s">
        <v>14</v>
      </c>
      <c r="F79" s="251">
        <f>F85+F96+F80</f>
        <v>4397477.05</v>
      </c>
      <c r="G79" s="252">
        <f>G85+G96+G80</f>
        <v>646743.86</v>
      </c>
      <c r="H79" s="248">
        <f aca="true" t="shared" si="6" ref="H79:H87">G79/F79*100</f>
        <v>14.707157141388608</v>
      </c>
    </row>
    <row r="80" spans="1:8" ht="15.75" customHeight="1" thickBot="1">
      <c r="A80" s="21" t="s">
        <v>287</v>
      </c>
      <c r="B80" s="22" t="s">
        <v>288</v>
      </c>
      <c r="C80" s="22"/>
      <c r="D80" s="22"/>
      <c r="E80" s="22"/>
      <c r="F80" s="23">
        <f>SUM(F81:F84)</f>
        <v>968700</v>
      </c>
      <c r="G80" s="42">
        <f>SUM(G81:G84)</f>
        <v>150729.12</v>
      </c>
      <c r="H80" s="161">
        <f t="shared" si="6"/>
        <v>15.559938061319292</v>
      </c>
    </row>
    <row r="81" spans="1:8" ht="18.75" customHeight="1">
      <c r="A81" s="123" t="s">
        <v>326</v>
      </c>
      <c r="B81" s="121" t="s">
        <v>288</v>
      </c>
      <c r="C81" s="121" t="s">
        <v>289</v>
      </c>
      <c r="D81" s="121" t="s">
        <v>177</v>
      </c>
      <c r="E81" s="121" t="s">
        <v>31</v>
      </c>
      <c r="F81" s="59">
        <v>100000</v>
      </c>
      <c r="G81" s="122">
        <v>0</v>
      </c>
      <c r="H81" s="243">
        <f t="shared" si="6"/>
        <v>0</v>
      </c>
    </row>
    <row r="82" spans="1:8" ht="18.75" customHeight="1">
      <c r="A82" s="123" t="s">
        <v>290</v>
      </c>
      <c r="B82" s="121" t="s">
        <v>288</v>
      </c>
      <c r="C82" s="121" t="s">
        <v>289</v>
      </c>
      <c r="D82" s="121" t="s">
        <v>177</v>
      </c>
      <c r="E82" s="14" t="s">
        <v>33</v>
      </c>
      <c r="F82" s="15">
        <v>25000</v>
      </c>
      <c r="G82" s="166">
        <v>0</v>
      </c>
      <c r="H82" s="271"/>
    </row>
    <row r="83" spans="1:8" ht="21" customHeight="1">
      <c r="A83" s="178" t="s">
        <v>291</v>
      </c>
      <c r="B83" s="158" t="s">
        <v>288</v>
      </c>
      <c r="C83" s="158" t="s">
        <v>289</v>
      </c>
      <c r="D83" s="158" t="s">
        <v>177</v>
      </c>
      <c r="E83" s="158" t="s">
        <v>39</v>
      </c>
      <c r="F83" s="58">
        <v>50000</v>
      </c>
      <c r="G83" s="156">
        <v>0</v>
      </c>
      <c r="H83" s="244">
        <f t="shared" si="6"/>
        <v>0</v>
      </c>
    </row>
    <row r="84" spans="1:8" ht="21" customHeight="1" thickBot="1">
      <c r="A84" s="246" t="s">
        <v>302</v>
      </c>
      <c r="B84" s="158" t="s">
        <v>288</v>
      </c>
      <c r="C84" s="158" t="s">
        <v>235</v>
      </c>
      <c r="D84" s="158" t="s">
        <v>303</v>
      </c>
      <c r="E84" s="158" t="s">
        <v>31</v>
      </c>
      <c r="F84" s="58">
        <v>793700</v>
      </c>
      <c r="G84" s="58">
        <v>150729.12</v>
      </c>
      <c r="H84" s="247">
        <f t="shared" si="6"/>
        <v>18.990691697114777</v>
      </c>
    </row>
    <row r="85" spans="1:8" ht="13.5" thickBot="1">
      <c r="A85" s="249" t="s">
        <v>57</v>
      </c>
      <c r="B85" s="250" t="s">
        <v>56</v>
      </c>
      <c r="C85" s="250" t="s">
        <v>14</v>
      </c>
      <c r="D85" s="250"/>
      <c r="E85" s="250" t="s">
        <v>14</v>
      </c>
      <c r="F85" s="251">
        <f>SUM(F88:F95)</f>
        <v>1237077.05</v>
      </c>
      <c r="G85" s="252">
        <f>SUM(G88:G95)</f>
        <v>33050</v>
      </c>
      <c r="H85" s="221">
        <f t="shared" si="6"/>
        <v>2.67162017111222</v>
      </c>
    </row>
    <row r="86" spans="1:8" ht="13.5" thickBot="1">
      <c r="A86" s="179" t="s">
        <v>58</v>
      </c>
      <c r="B86" s="24" t="s">
        <v>56</v>
      </c>
      <c r="C86" s="24" t="s">
        <v>234</v>
      </c>
      <c r="D86" s="24"/>
      <c r="E86" s="24" t="s">
        <v>14</v>
      </c>
      <c r="F86" s="25">
        <f>F87+F93+F94+F95</f>
        <v>1237077.05</v>
      </c>
      <c r="G86" s="25">
        <f>G87+G93+G94+G95</f>
        <v>33050</v>
      </c>
      <c r="H86" s="25">
        <f>H87+H93+H94+H95</f>
        <v>14.369565217391303</v>
      </c>
    </row>
    <row r="87" spans="1:8" ht="21.75" thickBot="1">
      <c r="A87" s="172" t="s">
        <v>59</v>
      </c>
      <c r="B87" s="3" t="s">
        <v>56</v>
      </c>
      <c r="C87" s="3" t="s">
        <v>235</v>
      </c>
      <c r="D87" s="3"/>
      <c r="E87" s="3" t="s">
        <v>14</v>
      </c>
      <c r="F87" s="4">
        <f>SUM(F88:F92)</f>
        <v>230000</v>
      </c>
      <c r="G87" s="27">
        <f>SUM(G88:G92)</f>
        <v>33050</v>
      </c>
      <c r="H87" s="161">
        <f t="shared" si="6"/>
        <v>14.369565217391303</v>
      </c>
    </row>
    <row r="88" spans="1:8" ht="12.75">
      <c r="A88" s="124" t="s">
        <v>238</v>
      </c>
      <c r="B88" s="40" t="s">
        <v>56</v>
      </c>
      <c r="C88" s="40" t="s">
        <v>236</v>
      </c>
      <c r="D88" s="40" t="s">
        <v>177</v>
      </c>
      <c r="E88" s="40" t="s">
        <v>31</v>
      </c>
      <c r="F88" s="41">
        <v>10000</v>
      </c>
      <c r="G88" s="46">
        <v>0</v>
      </c>
      <c r="H88" s="176">
        <f aca="true" t="shared" si="7" ref="H88:H94">G88/F88*100</f>
        <v>0</v>
      </c>
    </row>
    <row r="89" spans="1:8" ht="22.5">
      <c r="A89" s="124" t="s">
        <v>327</v>
      </c>
      <c r="B89" s="40" t="s">
        <v>56</v>
      </c>
      <c r="C89" s="40" t="s">
        <v>236</v>
      </c>
      <c r="D89" s="40" t="s">
        <v>177</v>
      </c>
      <c r="E89" s="40" t="s">
        <v>37</v>
      </c>
      <c r="F89" s="41">
        <v>40000</v>
      </c>
      <c r="G89" s="46">
        <v>0</v>
      </c>
      <c r="H89" s="176">
        <f>G89/F89*100</f>
        <v>0</v>
      </c>
    </row>
    <row r="90" spans="1:8" ht="12.75">
      <c r="A90" s="124" t="s">
        <v>328</v>
      </c>
      <c r="B90" s="40" t="s">
        <v>56</v>
      </c>
      <c r="C90" s="40" t="s">
        <v>236</v>
      </c>
      <c r="D90" s="40" t="s">
        <v>177</v>
      </c>
      <c r="E90" s="40" t="s">
        <v>39</v>
      </c>
      <c r="F90" s="41">
        <v>30000</v>
      </c>
      <c r="G90" s="46">
        <v>0</v>
      </c>
      <c r="H90" s="176">
        <f t="shared" si="7"/>
        <v>0</v>
      </c>
    </row>
    <row r="91" spans="1:8" ht="12.75">
      <c r="A91" s="124" t="s">
        <v>240</v>
      </c>
      <c r="B91" s="40" t="s">
        <v>56</v>
      </c>
      <c r="C91" s="40" t="s">
        <v>237</v>
      </c>
      <c r="D91" s="40" t="s">
        <v>177</v>
      </c>
      <c r="E91" s="40" t="s">
        <v>31</v>
      </c>
      <c r="F91" s="58">
        <v>120000</v>
      </c>
      <c r="G91" s="46">
        <v>33050</v>
      </c>
      <c r="H91" s="176">
        <f t="shared" si="7"/>
        <v>27.541666666666664</v>
      </c>
    </row>
    <row r="92" spans="1:8" ht="16.5" customHeight="1">
      <c r="A92" s="124" t="s">
        <v>241</v>
      </c>
      <c r="B92" s="40" t="s">
        <v>56</v>
      </c>
      <c r="C92" s="40" t="s">
        <v>237</v>
      </c>
      <c r="D92" s="40" t="s">
        <v>177</v>
      </c>
      <c r="E92" s="40" t="s">
        <v>33</v>
      </c>
      <c r="F92" s="58">
        <v>30000</v>
      </c>
      <c r="G92" s="46">
        <v>0</v>
      </c>
      <c r="H92" s="176">
        <f t="shared" si="7"/>
        <v>0</v>
      </c>
    </row>
    <row r="93" spans="1:8" ht="33.75">
      <c r="A93" s="57" t="s">
        <v>329</v>
      </c>
      <c r="B93" s="14" t="s">
        <v>56</v>
      </c>
      <c r="C93" s="14" t="s">
        <v>330</v>
      </c>
      <c r="D93" s="14" t="s">
        <v>239</v>
      </c>
      <c r="E93" s="14" t="s">
        <v>33</v>
      </c>
      <c r="F93" s="58">
        <v>562785.03</v>
      </c>
      <c r="G93" s="46">
        <v>0</v>
      </c>
      <c r="H93" s="176">
        <f t="shared" si="7"/>
        <v>0</v>
      </c>
    </row>
    <row r="94" spans="1:8" ht="33.75">
      <c r="A94" s="124" t="s">
        <v>331</v>
      </c>
      <c r="B94" s="40" t="s">
        <v>56</v>
      </c>
      <c r="C94" s="40" t="s">
        <v>251</v>
      </c>
      <c r="D94" s="40" t="s">
        <v>239</v>
      </c>
      <c r="E94" s="40" t="s">
        <v>33</v>
      </c>
      <c r="F94" s="41">
        <v>444292.02</v>
      </c>
      <c r="G94" s="46">
        <v>0</v>
      </c>
      <c r="H94" s="176">
        <f t="shared" si="7"/>
        <v>0</v>
      </c>
    </row>
    <row r="95" spans="1:8" ht="12.75" customHeight="1" thickBot="1">
      <c r="A95" s="178"/>
      <c r="B95" s="14" t="s">
        <v>56</v>
      </c>
      <c r="C95" s="14"/>
      <c r="D95" s="14"/>
      <c r="E95" s="14"/>
      <c r="F95" s="15"/>
      <c r="G95" s="156">
        <v>0</v>
      </c>
      <c r="H95" s="196"/>
    </row>
    <row r="96" spans="1:8" s="253" customFormat="1" ht="12.75" thickBot="1">
      <c r="A96" s="249" t="s">
        <v>61</v>
      </c>
      <c r="B96" s="250" t="s">
        <v>60</v>
      </c>
      <c r="C96" s="250" t="s">
        <v>14</v>
      </c>
      <c r="D96" s="250"/>
      <c r="E96" s="250" t="s">
        <v>14</v>
      </c>
      <c r="F96" s="251">
        <f>F98+F97+F110</f>
        <v>2191700</v>
      </c>
      <c r="G96" s="252">
        <f>G98+G97+G110</f>
        <v>462964.74</v>
      </c>
      <c r="H96" s="254">
        <f>G96/F96*100</f>
        <v>21.123545193229</v>
      </c>
    </row>
    <row r="97" spans="1:8" ht="12.75">
      <c r="A97" s="179"/>
      <c r="B97" s="24"/>
      <c r="C97" s="24"/>
      <c r="D97" s="24"/>
      <c r="E97" s="24"/>
      <c r="F97" s="25"/>
      <c r="G97" s="26"/>
      <c r="H97" s="195"/>
    </row>
    <row r="98" spans="1:8" ht="12.75">
      <c r="A98" s="179" t="s">
        <v>61</v>
      </c>
      <c r="B98" s="24" t="s">
        <v>60</v>
      </c>
      <c r="C98" s="24" t="s">
        <v>217</v>
      </c>
      <c r="D98" s="24"/>
      <c r="E98" s="24" t="s">
        <v>14</v>
      </c>
      <c r="F98" s="25">
        <f>F99+F104+F100+F101+F102+F103</f>
        <v>2191700</v>
      </c>
      <c r="G98" s="25">
        <f>G99+G104+G100+G101+G102+G103</f>
        <v>462964.74</v>
      </c>
      <c r="H98" s="176">
        <f aca="true" t="shared" si="8" ref="H98:H116">G98/F98*100</f>
        <v>21.123545193229</v>
      </c>
    </row>
    <row r="99" spans="1:8" ht="12.75">
      <c r="A99" s="124" t="s">
        <v>62</v>
      </c>
      <c r="B99" s="40" t="s">
        <v>60</v>
      </c>
      <c r="C99" s="40" t="s">
        <v>217</v>
      </c>
      <c r="D99" s="40" t="s">
        <v>177</v>
      </c>
      <c r="E99" s="40" t="s">
        <v>29</v>
      </c>
      <c r="F99" s="41">
        <v>880000</v>
      </c>
      <c r="G99" s="46">
        <v>420655.48</v>
      </c>
      <c r="H99" s="176">
        <f t="shared" si="8"/>
        <v>47.80175909090909</v>
      </c>
    </row>
    <row r="100" spans="1:8" ht="12.75">
      <c r="A100" s="124" t="s">
        <v>218</v>
      </c>
      <c r="B100" s="40"/>
      <c r="C100" s="40" t="s">
        <v>217</v>
      </c>
      <c r="D100" s="40" t="s">
        <v>177</v>
      </c>
      <c r="E100" s="40" t="s">
        <v>31</v>
      </c>
      <c r="F100" s="41">
        <v>199500</v>
      </c>
      <c r="G100" s="46">
        <v>30000</v>
      </c>
      <c r="H100" s="176">
        <f t="shared" si="8"/>
        <v>15.037593984962406</v>
      </c>
    </row>
    <row r="101" spans="1:8" ht="22.5">
      <c r="A101" s="124" t="s">
        <v>332</v>
      </c>
      <c r="B101" s="40"/>
      <c r="C101" s="40" t="s">
        <v>217</v>
      </c>
      <c r="D101" s="40" t="s">
        <v>177</v>
      </c>
      <c r="E101" s="40" t="s">
        <v>33</v>
      </c>
      <c r="F101" s="41">
        <v>10500</v>
      </c>
      <c r="G101" s="46">
        <v>10500</v>
      </c>
      <c r="H101" s="176">
        <f t="shared" si="8"/>
        <v>100</v>
      </c>
    </row>
    <row r="102" spans="1:8" ht="12.75">
      <c r="A102" s="124" t="s">
        <v>219</v>
      </c>
      <c r="B102" s="40"/>
      <c r="C102" s="40" t="s">
        <v>217</v>
      </c>
      <c r="D102" s="40" t="s">
        <v>177</v>
      </c>
      <c r="E102" s="40" t="s">
        <v>39</v>
      </c>
      <c r="F102" s="41">
        <v>60000</v>
      </c>
      <c r="G102" s="46">
        <v>0</v>
      </c>
      <c r="H102" s="176">
        <f t="shared" si="8"/>
        <v>0</v>
      </c>
    </row>
    <row r="103" spans="1:8" ht="12.75">
      <c r="A103" s="180"/>
      <c r="B103" s="2"/>
      <c r="C103" s="2"/>
      <c r="D103" s="2"/>
      <c r="E103" s="2"/>
      <c r="F103" s="6">
        <v>0</v>
      </c>
      <c r="G103" s="44"/>
      <c r="H103" s="176"/>
    </row>
    <row r="104" spans="1:8" ht="21.75" customHeight="1">
      <c r="A104" s="172" t="s">
        <v>63</v>
      </c>
      <c r="B104" s="3" t="s">
        <v>60</v>
      </c>
      <c r="C104" s="3" t="s">
        <v>220</v>
      </c>
      <c r="D104" s="3"/>
      <c r="E104" s="3" t="s">
        <v>14</v>
      </c>
      <c r="F104" s="4">
        <f>SUM(F105:F109)</f>
        <v>1041700</v>
      </c>
      <c r="G104" s="27">
        <f>SUM(G105:G109)</f>
        <v>1809.26</v>
      </c>
      <c r="H104" s="176">
        <f t="shared" si="8"/>
        <v>0.1736834021311318</v>
      </c>
    </row>
    <row r="105" spans="1:8" ht="12.75" customHeight="1">
      <c r="A105" s="124" t="s">
        <v>336</v>
      </c>
      <c r="B105" s="2" t="s">
        <v>60</v>
      </c>
      <c r="C105" s="2" t="s">
        <v>220</v>
      </c>
      <c r="D105" s="2" t="s">
        <v>177</v>
      </c>
      <c r="E105" s="3"/>
      <c r="F105" s="41"/>
      <c r="G105" s="46"/>
      <c r="H105" s="176"/>
    </row>
    <row r="106" spans="1:8" ht="12.75">
      <c r="A106" s="180" t="s">
        <v>32</v>
      </c>
      <c r="B106" s="2" t="s">
        <v>60</v>
      </c>
      <c r="C106" s="2" t="s">
        <v>220</v>
      </c>
      <c r="D106" s="2" t="s">
        <v>177</v>
      </c>
      <c r="E106" s="2" t="s">
        <v>31</v>
      </c>
      <c r="F106" s="6">
        <v>733000</v>
      </c>
      <c r="G106" s="43">
        <v>0</v>
      </c>
      <c r="H106" s="176">
        <f t="shared" si="8"/>
        <v>0</v>
      </c>
    </row>
    <row r="107" spans="1:8" ht="12.75">
      <c r="A107" s="180" t="s">
        <v>34</v>
      </c>
      <c r="B107" s="2" t="s">
        <v>60</v>
      </c>
      <c r="C107" s="2" t="s">
        <v>220</v>
      </c>
      <c r="D107" s="2" t="s">
        <v>177</v>
      </c>
      <c r="E107" s="2" t="s">
        <v>33</v>
      </c>
      <c r="F107" s="6">
        <v>60000</v>
      </c>
      <c r="G107" s="44">
        <v>1809.26</v>
      </c>
      <c r="H107" s="176">
        <f t="shared" si="8"/>
        <v>3.015433333333333</v>
      </c>
    </row>
    <row r="108" spans="1:8" ht="12.75">
      <c r="A108" s="180" t="s">
        <v>38</v>
      </c>
      <c r="B108" s="2" t="s">
        <v>60</v>
      </c>
      <c r="C108" s="2" t="s">
        <v>220</v>
      </c>
      <c r="D108" s="2" t="s">
        <v>177</v>
      </c>
      <c r="E108" s="2" t="s">
        <v>37</v>
      </c>
      <c r="F108" s="6">
        <v>158700</v>
      </c>
      <c r="G108" s="44">
        <v>0</v>
      </c>
      <c r="H108" s="176">
        <f t="shared" si="8"/>
        <v>0</v>
      </c>
    </row>
    <row r="109" spans="1:8" ht="11.25" customHeight="1">
      <c r="A109" s="180" t="s">
        <v>40</v>
      </c>
      <c r="B109" s="2" t="s">
        <v>60</v>
      </c>
      <c r="C109" s="2" t="s">
        <v>220</v>
      </c>
      <c r="D109" s="2" t="s">
        <v>177</v>
      </c>
      <c r="E109" s="2" t="s">
        <v>39</v>
      </c>
      <c r="F109" s="6">
        <v>90000</v>
      </c>
      <c r="G109" s="44">
        <v>0</v>
      </c>
      <c r="H109" s="176">
        <f t="shared" si="8"/>
        <v>0</v>
      </c>
    </row>
    <row r="110" spans="1:8" ht="37.5" customHeight="1" thickBot="1">
      <c r="A110" s="57" t="s">
        <v>275</v>
      </c>
      <c r="B110" s="14" t="s">
        <v>60</v>
      </c>
      <c r="C110" s="14" t="s">
        <v>306</v>
      </c>
      <c r="D110" s="14" t="s">
        <v>177</v>
      </c>
      <c r="E110" s="14" t="s">
        <v>37</v>
      </c>
      <c r="F110" s="15">
        <v>0</v>
      </c>
      <c r="G110" s="45">
        <v>0</v>
      </c>
      <c r="H110" s="196"/>
    </row>
    <row r="111" spans="1:8" s="255" customFormat="1" ht="18.75" customHeight="1" thickBot="1">
      <c r="A111" s="249" t="s">
        <v>294</v>
      </c>
      <c r="B111" s="250" t="s">
        <v>66</v>
      </c>
      <c r="C111" s="250" t="s">
        <v>293</v>
      </c>
      <c r="D111" s="250" t="s">
        <v>177</v>
      </c>
      <c r="E111" s="250"/>
      <c r="F111" s="251">
        <f>SUM(F112:F113)</f>
        <v>303000</v>
      </c>
      <c r="G111" s="252">
        <f>SUM(G112:G113)</f>
        <v>0</v>
      </c>
      <c r="H111" s="254">
        <f t="shared" si="8"/>
        <v>0</v>
      </c>
    </row>
    <row r="112" spans="1:8" ht="27" customHeight="1">
      <c r="A112" s="123" t="s">
        <v>295</v>
      </c>
      <c r="B112" s="121" t="s">
        <v>66</v>
      </c>
      <c r="C112" s="121" t="s">
        <v>335</v>
      </c>
      <c r="D112" s="121" t="s">
        <v>177</v>
      </c>
      <c r="E112" s="121" t="s">
        <v>31</v>
      </c>
      <c r="F112" s="59">
        <v>203000</v>
      </c>
      <c r="G112" s="59">
        <v>0</v>
      </c>
      <c r="H112" s="199">
        <f t="shared" si="8"/>
        <v>0</v>
      </c>
    </row>
    <row r="113" spans="1:8" ht="23.25" customHeight="1" thickBot="1">
      <c r="A113" s="57" t="s">
        <v>334</v>
      </c>
      <c r="B113" s="158" t="s">
        <v>66</v>
      </c>
      <c r="C113" s="121" t="s">
        <v>335</v>
      </c>
      <c r="D113" s="158" t="s">
        <v>239</v>
      </c>
      <c r="E113" s="158" t="s">
        <v>33</v>
      </c>
      <c r="F113" s="58">
        <v>100000</v>
      </c>
      <c r="G113" s="58">
        <v>0</v>
      </c>
      <c r="H113" s="196">
        <f t="shared" si="8"/>
        <v>0</v>
      </c>
    </row>
    <row r="114" spans="1:8" s="253" customFormat="1" ht="12.75" thickBot="1">
      <c r="A114" s="249" t="s">
        <v>130</v>
      </c>
      <c r="B114" s="250" t="s">
        <v>128</v>
      </c>
      <c r="C114" s="250" t="s">
        <v>14</v>
      </c>
      <c r="D114" s="250"/>
      <c r="E114" s="250" t="s">
        <v>14</v>
      </c>
      <c r="F114" s="251">
        <f aca="true" t="shared" si="9" ref="F114:G116">F115</f>
        <v>360000</v>
      </c>
      <c r="G114" s="252">
        <f t="shared" si="9"/>
        <v>74676</v>
      </c>
      <c r="H114" s="221">
        <f t="shared" si="8"/>
        <v>20.743333333333332</v>
      </c>
    </row>
    <row r="115" spans="1:8" ht="21">
      <c r="A115" s="179" t="s">
        <v>131</v>
      </c>
      <c r="B115" s="24" t="s">
        <v>128</v>
      </c>
      <c r="C115" s="24" t="s">
        <v>14</v>
      </c>
      <c r="D115" s="24"/>
      <c r="E115" s="24" t="s">
        <v>14</v>
      </c>
      <c r="F115" s="25">
        <f t="shared" si="9"/>
        <v>360000</v>
      </c>
      <c r="G115" s="26">
        <f t="shared" si="9"/>
        <v>74676</v>
      </c>
      <c r="H115" s="199">
        <f t="shared" si="8"/>
        <v>20.743333333333332</v>
      </c>
    </row>
    <row r="116" spans="1:8" ht="21">
      <c r="A116" s="182" t="s">
        <v>153</v>
      </c>
      <c r="B116" s="3" t="s">
        <v>128</v>
      </c>
      <c r="C116" s="3" t="s">
        <v>215</v>
      </c>
      <c r="D116" s="3" t="s">
        <v>216</v>
      </c>
      <c r="E116" s="3" t="s">
        <v>14</v>
      </c>
      <c r="F116" s="4">
        <f t="shared" si="9"/>
        <v>360000</v>
      </c>
      <c r="G116" s="27">
        <f t="shared" si="9"/>
        <v>74676</v>
      </c>
      <c r="H116" s="196">
        <f t="shared" si="8"/>
        <v>20.743333333333332</v>
      </c>
    </row>
    <row r="117" spans="1:8" ht="16.5" customHeight="1" thickBot="1">
      <c r="A117" s="57" t="s">
        <v>132</v>
      </c>
      <c r="B117" s="14" t="s">
        <v>128</v>
      </c>
      <c r="C117" s="14" t="s">
        <v>215</v>
      </c>
      <c r="D117" s="14" t="s">
        <v>216</v>
      </c>
      <c r="E117" s="14" t="s">
        <v>129</v>
      </c>
      <c r="F117" s="15">
        <v>360000</v>
      </c>
      <c r="G117" s="45">
        <v>74676</v>
      </c>
      <c r="H117" s="196">
        <f>G117/F117*100</f>
        <v>20.743333333333332</v>
      </c>
    </row>
    <row r="118" spans="1:8" ht="27.75" customHeight="1" thickBot="1">
      <c r="A118" s="256" t="s">
        <v>304</v>
      </c>
      <c r="B118" s="20"/>
      <c r="C118" s="20"/>
      <c r="D118" s="20"/>
      <c r="E118" s="20"/>
      <c r="F118" s="257">
        <f>F119</f>
        <v>3640500</v>
      </c>
      <c r="G118" s="257">
        <f>G119</f>
        <v>480464.88999999996</v>
      </c>
      <c r="H118" s="258">
        <f>H119</f>
        <v>13.197772009339376</v>
      </c>
    </row>
    <row r="119" spans="1:8" ht="21.75" thickBot="1">
      <c r="A119" s="113" t="s">
        <v>65</v>
      </c>
      <c r="B119" s="114" t="s">
        <v>64</v>
      </c>
      <c r="C119" s="114" t="s">
        <v>14</v>
      </c>
      <c r="D119" s="114"/>
      <c r="E119" s="114" t="s">
        <v>14</v>
      </c>
      <c r="F119" s="245">
        <f>F120</f>
        <v>3640500</v>
      </c>
      <c r="G119" s="115">
        <f>G120</f>
        <v>480464.88999999996</v>
      </c>
      <c r="H119" s="211">
        <f>G119/F119*100</f>
        <v>13.197772009339376</v>
      </c>
    </row>
    <row r="120" spans="1:8" ht="13.5" thickBot="1">
      <c r="A120" s="179" t="s">
        <v>67</v>
      </c>
      <c r="B120" s="24" t="s">
        <v>66</v>
      </c>
      <c r="C120" s="24" t="s">
        <v>14</v>
      </c>
      <c r="D120" s="24"/>
      <c r="E120" s="24" t="s">
        <v>14</v>
      </c>
      <c r="F120" s="25">
        <f>F121+F135+F147+F148+F150+F149+F151</f>
        <v>3640500</v>
      </c>
      <c r="G120" s="26">
        <f>G121+G135+G147+G148+G150+G149+G151</f>
        <v>480464.88999999996</v>
      </c>
      <c r="H120" s="211">
        <f>G120/F120*100</f>
        <v>13.197772009339376</v>
      </c>
    </row>
    <row r="121" spans="1:8" ht="32.25" customHeight="1" thickBot="1">
      <c r="A121" s="172" t="s">
        <v>68</v>
      </c>
      <c r="B121" s="3" t="s">
        <v>66</v>
      </c>
      <c r="C121" s="3" t="s">
        <v>212</v>
      </c>
      <c r="D121" s="3"/>
      <c r="E121" s="3" t="s">
        <v>14</v>
      </c>
      <c r="F121" s="4">
        <f>F122</f>
        <v>2563600</v>
      </c>
      <c r="G121" s="27">
        <f>G122</f>
        <v>352330.85</v>
      </c>
      <c r="H121" s="211">
        <f>G121/F121*100</f>
        <v>13.743596894991416</v>
      </c>
    </row>
    <row r="122" spans="1:8" ht="21.75" thickBot="1">
      <c r="A122" s="172" t="s">
        <v>69</v>
      </c>
      <c r="B122" s="3" t="s">
        <v>66</v>
      </c>
      <c r="C122" s="3" t="s">
        <v>212</v>
      </c>
      <c r="D122" s="3"/>
      <c r="E122" s="3" t="s">
        <v>14</v>
      </c>
      <c r="F122" s="4">
        <f>SUM(F123:F134)</f>
        <v>2563600</v>
      </c>
      <c r="G122" s="27">
        <f>SUM(G123:G134)</f>
        <v>352330.85</v>
      </c>
      <c r="H122" s="211">
        <f>G122/F122*100</f>
        <v>13.743596894991416</v>
      </c>
    </row>
    <row r="123" spans="1:8" ht="12.75">
      <c r="A123" s="180" t="s">
        <v>22</v>
      </c>
      <c r="B123" s="2" t="s">
        <v>66</v>
      </c>
      <c r="C123" s="2" t="s">
        <v>212</v>
      </c>
      <c r="D123" s="2" t="s">
        <v>140</v>
      </c>
      <c r="E123" s="2" t="s">
        <v>21</v>
      </c>
      <c r="F123" s="6">
        <v>866000</v>
      </c>
      <c r="G123" s="44">
        <v>161907.18</v>
      </c>
      <c r="H123" s="176">
        <f>G123/F123*100</f>
        <v>18.6959792147806</v>
      </c>
    </row>
    <row r="124" spans="1:8" ht="12.75">
      <c r="A124" s="180" t="s">
        <v>24</v>
      </c>
      <c r="B124" s="2" t="s">
        <v>66</v>
      </c>
      <c r="C124" s="2" t="s">
        <v>212</v>
      </c>
      <c r="D124" s="2" t="s">
        <v>140</v>
      </c>
      <c r="E124" s="2" t="s">
        <v>23</v>
      </c>
      <c r="F124" s="6">
        <v>261600</v>
      </c>
      <c r="G124" s="44">
        <v>40427.26</v>
      </c>
      <c r="H124" s="176">
        <f aca="true" t="shared" si="10" ref="H124:H136">G124/F124*100</f>
        <v>15.453845565749235</v>
      </c>
    </row>
    <row r="125" spans="1:8" ht="12.75">
      <c r="A125" s="180" t="s">
        <v>214</v>
      </c>
      <c r="B125" s="2" t="s">
        <v>66</v>
      </c>
      <c r="C125" s="2" t="s">
        <v>212</v>
      </c>
      <c r="D125" s="2" t="s">
        <v>213</v>
      </c>
      <c r="E125" s="2" t="s">
        <v>142</v>
      </c>
      <c r="F125" s="6">
        <v>5000</v>
      </c>
      <c r="G125" s="44">
        <v>0</v>
      </c>
      <c r="H125" s="176">
        <f t="shared" si="10"/>
        <v>0</v>
      </c>
    </row>
    <row r="126" spans="1:8" ht="12.75">
      <c r="A126" s="180" t="s">
        <v>26</v>
      </c>
      <c r="B126" s="2" t="s">
        <v>66</v>
      </c>
      <c r="C126" s="2" t="s">
        <v>212</v>
      </c>
      <c r="D126" s="2" t="s">
        <v>177</v>
      </c>
      <c r="E126" s="2" t="s">
        <v>25</v>
      </c>
      <c r="F126" s="6">
        <v>45000</v>
      </c>
      <c r="G126" s="44">
        <v>12000</v>
      </c>
      <c r="H126" s="176">
        <f t="shared" si="10"/>
        <v>26.666666666666668</v>
      </c>
    </row>
    <row r="127" spans="1:8" ht="12.75">
      <c r="A127" s="180" t="s">
        <v>28</v>
      </c>
      <c r="B127" s="2" t="s">
        <v>66</v>
      </c>
      <c r="C127" s="2" t="s">
        <v>212</v>
      </c>
      <c r="D127" s="2" t="s">
        <v>177</v>
      </c>
      <c r="E127" s="2" t="s">
        <v>27</v>
      </c>
      <c r="F127" s="6">
        <v>2000</v>
      </c>
      <c r="G127" s="44">
        <v>0</v>
      </c>
      <c r="H127" s="176">
        <f t="shared" si="10"/>
        <v>0</v>
      </c>
    </row>
    <row r="128" spans="1:8" ht="12.75">
      <c r="A128" s="180" t="s">
        <v>30</v>
      </c>
      <c r="B128" s="2" t="s">
        <v>66</v>
      </c>
      <c r="C128" s="2" t="s">
        <v>212</v>
      </c>
      <c r="D128" s="2" t="s">
        <v>177</v>
      </c>
      <c r="E128" s="2" t="s">
        <v>29</v>
      </c>
      <c r="F128" s="6">
        <v>725000</v>
      </c>
      <c r="G128" s="44">
        <v>15615.04</v>
      </c>
      <c r="H128" s="176">
        <f t="shared" si="10"/>
        <v>2.1537986206896553</v>
      </c>
    </row>
    <row r="129" spans="1:8" ht="12.75">
      <c r="A129" s="180" t="s">
        <v>32</v>
      </c>
      <c r="B129" s="2" t="s">
        <v>66</v>
      </c>
      <c r="C129" s="2" t="s">
        <v>212</v>
      </c>
      <c r="D129" s="2" t="s">
        <v>177</v>
      </c>
      <c r="E129" s="2" t="s">
        <v>31</v>
      </c>
      <c r="F129" s="6">
        <v>358000</v>
      </c>
      <c r="G129" s="44">
        <v>43816.34</v>
      </c>
      <c r="H129" s="176">
        <f t="shared" si="10"/>
        <v>12.239201117318435</v>
      </c>
    </row>
    <row r="130" spans="1:8" ht="12.75">
      <c r="A130" s="180" t="s">
        <v>34</v>
      </c>
      <c r="B130" s="2" t="s">
        <v>66</v>
      </c>
      <c r="C130" s="2" t="s">
        <v>212</v>
      </c>
      <c r="D130" s="2" t="s">
        <v>177</v>
      </c>
      <c r="E130" s="2" t="s">
        <v>33</v>
      </c>
      <c r="F130" s="6">
        <v>60000</v>
      </c>
      <c r="G130" s="44">
        <v>19878.44</v>
      </c>
      <c r="H130" s="176">
        <f t="shared" si="10"/>
        <v>33.13073333333333</v>
      </c>
    </row>
    <row r="131" spans="1:8" ht="12.75">
      <c r="A131" s="180" t="s">
        <v>36</v>
      </c>
      <c r="B131" s="2" t="s">
        <v>66</v>
      </c>
      <c r="C131" s="2" t="s">
        <v>212</v>
      </c>
      <c r="D131" s="2" t="s">
        <v>177</v>
      </c>
      <c r="E131" s="2" t="s">
        <v>35</v>
      </c>
      <c r="F131" s="6">
        <v>10000</v>
      </c>
      <c r="G131" s="44">
        <v>0</v>
      </c>
      <c r="H131" s="176">
        <f t="shared" si="10"/>
        <v>0</v>
      </c>
    </row>
    <row r="132" spans="1:8" ht="12.75">
      <c r="A132" s="180" t="s">
        <v>38</v>
      </c>
      <c r="B132" s="2" t="s">
        <v>66</v>
      </c>
      <c r="C132" s="2" t="s">
        <v>212</v>
      </c>
      <c r="D132" s="2" t="s">
        <v>177</v>
      </c>
      <c r="E132" s="2" t="s">
        <v>37</v>
      </c>
      <c r="F132" s="6">
        <v>165000</v>
      </c>
      <c r="G132" s="44">
        <v>45094</v>
      </c>
      <c r="H132" s="176">
        <f t="shared" si="10"/>
        <v>27.329696969696972</v>
      </c>
    </row>
    <row r="133" spans="1:8" ht="13.5" customHeight="1">
      <c r="A133" s="180" t="s">
        <v>40</v>
      </c>
      <c r="B133" s="2" t="s">
        <v>66</v>
      </c>
      <c r="C133" s="2" t="s">
        <v>212</v>
      </c>
      <c r="D133" s="2" t="s">
        <v>177</v>
      </c>
      <c r="E133" s="2" t="s">
        <v>39</v>
      </c>
      <c r="F133" s="6">
        <v>56000</v>
      </c>
      <c r="G133" s="44">
        <v>13571.6</v>
      </c>
      <c r="H133" s="176">
        <f>G133/F133*100</f>
        <v>24.235</v>
      </c>
    </row>
    <row r="134" spans="1:8" ht="13.5" customHeight="1">
      <c r="A134" s="180"/>
      <c r="B134" s="2" t="s">
        <v>66</v>
      </c>
      <c r="C134" s="2" t="s">
        <v>212</v>
      </c>
      <c r="D134" s="2" t="s">
        <v>179</v>
      </c>
      <c r="E134" s="2" t="s">
        <v>35</v>
      </c>
      <c r="F134" s="6">
        <v>10000</v>
      </c>
      <c r="G134" s="44">
        <v>20.99</v>
      </c>
      <c r="H134" s="176">
        <f>G134/F134*100</f>
        <v>0.20989999999999998</v>
      </c>
    </row>
    <row r="135" spans="1:8" ht="12.75">
      <c r="A135" s="172" t="s">
        <v>72</v>
      </c>
      <c r="B135" s="3" t="s">
        <v>66</v>
      </c>
      <c r="C135" s="3" t="s">
        <v>209</v>
      </c>
      <c r="D135" s="3"/>
      <c r="E135" s="3" t="s">
        <v>14</v>
      </c>
      <c r="F135" s="4">
        <f>F136</f>
        <v>930000</v>
      </c>
      <c r="G135" s="27">
        <f>G136</f>
        <v>105913.73999999999</v>
      </c>
      <c r="H135" s="176">
        <f t="shared" si="10"/>
        <v>11.388574193548386</v>
      </c>
    </row>
    <row r="136" spans="1:8" ht="21">
      <c r="A136" s="172" t="s">
        <v>69</v>
      </c>
      <c r="B136" s="3" t="s">
        <v>66</v>
      </c>
      <c r="C136" s="3" t="s">
        <v>209</v>
      </c>
      <c r="D136" s="3"/>
      <c r="E136" s="3" t="s">
        <v>14</v>
      </c>
      <c r="F136" s="4">
        <f>SUM(F137:F146)</f>
        <v>930000</v>
      </c>
      <c r="G136" s="27">
        <f>SUM(G137:G146)</f>
        <v>105913.73999999999</v>
      </c>
      <c r="H136" s="176">
        <f t="shared" si="10"/>
        <v>11.388574193548386</v>
      </c>
    </row>
    <row r="137" spans="1:8" ht="12.75">
      <c r="A137" s="180" t="s">
        <v>22</v>
      </c>
      <c r="B137" s="2" t="s">
        <v>66</v>
      </c>
      <c r="C137" s="2" t="s">
        <v>209</v>
      </c>
      <c r="D137" s="2" t="s">
        <v>140</v>
      </c>
      <c r="E137" s="2" t="s">
        <v>21</v>
      </c>
      <c r="F137" s="6">
        <v>404000</v>
      </c>
      <c r="G137" s="44">
        <v>65289.35</v>
      </c>
      <c r="H137" s="176">
        <f>G137/F137*100</f>
        <v>16.160730198019802</v>
      </c>
    </row>
    <row r="138" spans="1:8" ht="12.75">
      <c r="A138" s="180" t="s">
        <v>24</v>
      </c>
      <c r="B138" s="2" t="s">
        <v>66</v>
      </c>
      <c r="C138" s="2" t="s">
        <v>209</v>
      </c>
      <c r="D138" s="2" t="s">
        <v>140</v>
      </c>
      <c r="E138" s="2" t="s">
        <v>23</v>
      </c>
      <c r="F138" s="6">
        <v>122000</v>
      </c>
      <c r="G138" s="44">
        <v>21513.58</v>
      </c>
      <c r="H138" s="176">
        <f aca="true" t="shared" si="11" ref="H138:H145">G138/F138*100</f>
        <v>17.634081967213117</v>
      </c>
    </row>
    <row r="139" spans="1:8" ht="12.75">
      <c r="A139" s="180" t="s">
        <v>26</v>
      </c>
      <c r="B139" s="2" t="s">
        <v>66</v>
      </c>
      <c r="C139" s="2" t="s">
        <v>209</v>
      </c>
      <c r="D139" s="2" t="s">
        <v>177</v>
      </c>
      <c r="E139" s="2" t="s">
        <v>25</v>
      </c>
      <c r="F139" s="6">
        <v>25000</v>
      </c>
      <c r="G139" s="44">
        <v>7607.86</v>
      </c>
      <c r="H139" s="176">
        <f t="shared" si="11"/>
        <v>30.43144</v>
      </c>
    </row>
    <row r="140" spans="1:8" ht="12.75">
      <c r="A140" s="180" t="s">
        <v>30</v>
      </c>
      <c r="B140" s="2" t="s">
        <v>66</v>
      </c>
      <c r="C140" s="2" t="s">
        <v>209</v>
      </c>
      <c r="D140" s="2" t="s">
        <v>177</v>
      </c>
      <c r="E140" s="2" t="s">
        <v>29</v>
      </c>
      <c r="F140" s="6">
        <v>50000</v>
      </c>
      <c r="G140" s="44">
        <v>0</v>
      </c>
      <c r="H140" s="176">
        <f t="shared" si="11"/>
        <v>0</v>
      </c>
    </row>
    <row r="141" spans="1:8" ht="12.75">
      <c r="A141" s="180" t="s">
        <v>71</v>
      </c>
      <c r="B141" s="2" t="s">
        <v>66</v>
      </c>
      <c r="C141" s="2" t="s">
        <v>209</v>
      </c>
      <c r="D141" s="2" t="s">
        <v>177</v>
      </c>
      <c r="E141" s="2" t="s">
        <v>70</v>
      </c>
      <c r="F141" s="6">
        <v>80000</v>
      </c>
      <c r="G141" s="44">
        <v>0</v>
      </c>
      <c r="H141" s="176">
        <f>G141/F141*100</f>
        <v>0</v>
      </c>
    </row>
    <row r="142" spans="1:8" ht="12.75">
      <c r="A142" s="180" t="s">
        <v>32</v>
      </c>
      <c r="B142" s="2" t="s">
        <v>66</v>
      </c>
      <c r="C142" s="2" t="s">
        <v>209</v>
      </c>
      <c r="D142" s="2" t="s">
        <v>177</v>
      </c>
      <c r="E142" s="2" t="s">
        <v>31</v>
      </c>
      <c r="F142" s="6">
        <v>100000</v>
      </c>
      <c r="G142" s="44">
        <v>9468.95</v>
      </c>
      <c r="H142" s="176">
        <f t="shared" si="11"/>
        <v>9.468950000000001</v>
      </c>
    </row>
    <row r="143" spans="1:8" ht="12.75">
      <c r="A143" s="180" t="s">
        <v>34</v>
      </c>
      <c r="B143" s="2" t="s">
        <v>66</v>
      </c>
      <c r="C143" s="2" t="s">
        <v>209</v>
      </c>
      <c r="D143" s="2" t="s">
        <v>177</v>
      </c>
      <c r="E143" s="2" t="s">
        <v>33</v>
      </c>
      <c r="F143" s="6">
        <v>110000</v>
      </c>
      <c r="G143" s="44">
        <v>0</v>
      </c>
      <c r="H143" s="176">
        <f t="shared" si="11"/>
        <v>0</v>
      </c>
    </row>
    <row r="144" spans="1:8" ht="12.75">
      <c r="A144" s="180" t="s">
        <v>36</v>
      </c>
      <c r="B144" s="2" t="s">
        <v>66</v>
      </c>
      <c r="C144" s="2" t="s">
        <v>209</v>
      </c>
      <c r="D144" s="2" t="s">
        <v>177</v>
      </c>
      <c r="E144" s="2" t="s">
        <v>35</v>
      </c>
      <c r="F144" s="6">
        <v>14000</v>
      </c>
      <c r="G144" s="44">
        <v>0</v>
      </c>
      <c r="H144" s="176">
        <f t="shared" si="11"/>
        <v>0</v>
      </c>
    </row>
    <row r="145" spans="1:8" ht="12.75">
      <c r="A145" s="180" t="s">
        <v>38</v>
      </c>
      <c r="B145" s="2" t="s">
        <v>66</v>
      </c>
      <c r="C145" s="2" t="s">
        <v>209</v>
      </c>
      <c r="D145" s="2" t="s">
        <v>177</v>
      </c>
      <c r="E145" s="2" t="s">
        <v>37</v>
      </c>
      <c r="F145" s="6">
        <v>10000</v>
      </c>
      <c r="G145" s="44">
        <v>0</v>
      </c>
      <c r="H145" s="176">
        <f t="shared" si="11"/>
        <v>0</v>
      </c>
    </row>
    <row r="146" spans="1:8" ht="15" customHeight="1">
      <c r="A146" s="57" t="s">
        <v>40</v>
      </c>
      <c r="B146" s="14" t="s">
        <v>66</v>
      </c>
      <c r="C146" s="2" t="s">
        <v>209</v>
      </c>
      <c r="D146" s="2" t="s">
        <v>177</v>
      </c>
      <c r="E146" s="14" t="s">
        <v>39</v>
      </c>
      <c r="F146" s="15">
        <v>15000</v>
      </c>
      <c r="G146" s="45">
        <v>2034</v>
      </c>
      <c r="H146" s="176">
        <f>G146/F146*100</f>
        <v>13.56</v>
      </c>
    </row>
    <row r="147" spans="1:8" ht="15" customHeight="1">
      <c r="A147" s="172" t="s">
        <v>211</v>
      </c>
      <c r="B147" s="3" t="s">
        <v>66</v>
      </c>
      <c r="C147" s="127" t="s">
        <v>210</v>
      </c>
      <c r="D147" s="127" t="s">
        <v>177</v>
      </c>
      <c r="E147" s="3" t="s">
        <v>35</v>
      </c>
      <c r="F147" s="4">
        <v>126900</v>
      </c>
      <c r="G147" s="128">
        <v>19177.5</v>
      </c>
      <c r="H147" s="183">
        <f>G147/F147*100</f>
        <v>15.112293144208039</v>
      </c>
    </row>
    <row r="148" spans="1:8" ht="12.75">
      <c r="A148" s="172" t="s">
        <v>211</v>
      </c>
      <c r="B148" s="3" t="s">
        <v>66</v>
      </c>
      <c r="C148" s="127" t="s">
        <v>210</v>
      </c>
      <c r="D148" s="127" t="s">
        <v>177</v>
      </c>
      <c r="E148" s="3" t="s">
        <v>39</v>
      </c>
      <c r="F148" s="4">
        <v>20000</v>
      </c>
      <c r="G148" s="128">
        <v>3042.8</v>
      </c>
      <c r="H148" s="183">
        <f>G148/F148*100</f>
        <v>15.214</v>
      </c>
    </row>
    <row r="149" spans="1:8" ht="22.5">
      <c r="A149" s="57" t="s">
        <v>298</v>
      </c>
      <c r="B149" s="18" t="s">
        <v>66</v>
      </c>
      <c r="C149" s="159" t="s">
        <v>292</v>
      </c>
      <c r="D149" s="18" t="s">
        <v>177</v>
      </c>
      <c r="E149" s="18" t="s">
        <v>37</v>
      </c>
      <c r="F149" s="4">
        <v>0</v>
      </c>
      <c r="G149" s="128">
        <v>0</v>
      </c>
      <c r="H149" s="183"/>
    </row>
    <row r="150" spans="1:8" ht="12.75">
      <c r="A150" s="172" t="s">
        <v>300</v>
      </c>
      <c r="B150" s="3" t="s">
        <v>66</v>
      </c>
      <c r="C150" s="3" t="s">
        <v>299</v>
      </c>
      <c r="D150" s="3" t="s">
        <v>140</v>
      </c>
      <c r="E150" s="3" t="s">
        <v>21</v>
      </c>
      <c r="F150" s="4">
        <v>0</v>
      </c>
      <c r="G150" s="4">
        <v>0</v>
      </c>
      <c r="H150" s="183"/>
    </row>
    <row r="151" spans="1:8" ht="23.25" thickBot="1">
      <c r="A151" s="178" t="s">
        <v>301</v>
      </c>
      <c r="B151" s="18" t="s">
        <v>66</v>
      </c>
      <c r="C151" s="18" t="s">
        <v>299</v>
      </c>
      <c r="D151" s="18" t="s">
        <v>140</v>
      </c>
      <c r="E151" s="18" t="s">
        <v>23</v>
      </c>
      <c r="F151" s="19">
        <v>0</v>
      </c>
      <c r="G151" s="19">
        <v>0</v>
      </c>
      <c r="H151" s="185"/>
    </row>
    <row r="152" spans="1:8" ht="13.5" thickBot="1">
      <c r="A152" s="187" t="s">
        <v>125</v>
      </c>
      <c r="B152" s="188"/>
      <c r="C152" s="188"/>
      <c r="D152" s="188"/>
      <c r="E152" s="188"/>
      <c r="F152" s="189">
        <f>F11+F50+F56+F66+F79+F114+F119+F111</f>
        <v>16907657.05</v>
      </c>
      <c r="G152" s="189">
        <f>G11+G50+G56+G66+G79+G114+G119+G111</f>
        <v>2613058.17</v>
      </c>
      <c r="H152" s="189">
        <f>H11+H50+H56+H66+H79+H114+H119+H111</f>
        <v>97.29947099853958</v>
      </c>
    </row>
    <row r="153" spans="1:8" ht="12.75">
      <c r="A153" s="190" t="s">
        <v>78</v>
      </c>
      <c r="B153" s="191"/>
      <c r="C153" s="191"/>
      <c r="D153" s="191"/>
      <c r="E153" s="191"/>
      <c r="F153" s="192"/>
      <c r="G153" s="193"/>
      <c r="H153" s="194"/>
    </row>
    <row r="154" spans="1:8" ht="12.75">
      <c r="A154" s="28" t="s">
        <v>79</v>
      </c>
      <c r="B154" s="29"/>
      <c r="C154" s="29"/>
      <c r="D154" s="29"/>
      <c r="E154" s="29"/>
      <c r="F154" s="30">
        <f>F152-F155</f>
        <v>13267157.05</v>
      </c>
      <c r="G154" s="47">
        <f>G152-G155</f>
        <v>2132593.28</v>
      </c>
      <c r="H154" s="176">
        <f>G154/F154*100</f>
        <v>16.07422955771824</v>
      </c>
    </row>
    <row r="155" spans="1:8" ht="16.5" customHeight="1" thickBot="1">
      <c r="A155" s="31" t="s">
        <v>80</v>
      </c>
      <c r="B155" s="32"/>
      <c r="C155" s="32"/>
      <c r="D155" s="32"/>
      <c r="E155" s="32"/>
      <c r="F155" s="33">
        <f>F119</f>
        <v>3640500</v>
      </c>
      <c r="G155" s="48">
        <f>G120</f>
        <v>480464.88999999996</v>
      </c>
      <c r="H155" s="184">
        <f>G155/F155*100</f>
        <v>13.197772009339376</v>
      </c>
    </row>
    <row r="156" ht="12.75">
      <c r="A156" s="1"/>
    </row>
    <row r="163" ht="12.75" hidden="1"/>
    <row r="164" ht="12.75" hidden="1"/>
    <row r="165" ht="12.75" hidden="1"/>
    <row r="166" spans="1:6" ht="14.25" hidden="1">
      <c r="A166" s="36"/>
      <c r="B166" s="36"/>
      <c r="C166" s="36"/>
      <c r="D166" s="36"/>
      <c r="E166" s="36"/>
      <c r="F166" s="36"/>
    </row>
    <row r="167" ht="12.75">
      <c r="A167" s="60"/>
    </row>
    <row r="168" ht="11.25" customHeight="1"/>
    <row r="169" ht="16.5" customHeight="1" hidden="1" thickBot="1"/>
    <row r="170" ht="13.5" customHeight="1" hidden="1" thickBot="1"/>
    <row r="171" ht="12.75" customHeight="1"/>
    <row r="172" ht="16.5" customHeight="1"/>
    <row r="173" ht="17.25" customHeight="1"/>
    <row r="175" ht="16.5" customHeight="1"/>
    <row r="176" ht="18.75" customHeight="1"/>
    <row r="268" ht="18" customHeight="1"/>
  </sheetData>
  <sheetProtection/>
  <mergeCells count="6">
    <mergeCell ref="A7:A8"/>
    <mergeCell ref="F7:F8"/>
    <mergeCell ref="B7:E7"/>
    <mergeCell ref="A4:F4"/>
    <mergeCell ref="A5:F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6" r:id="rId1"/>
  <headerFooter alignWithMargins="0">
    <oddHeader xml:space="preserve">&amp;CСтр. №&amp;P из №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4">
      <selection activeCell="C14" sqref="C14"/>
    </sheetView>
  </sheetViews>
  <sheetFormatPr defaultColWidth="9.140625" defaultRowHeight="12.75"/>
  <cols>
    <col min="1" max="1" width="3.140625" style="0" customWidth="1"/>
    <col min="2" max="2" width="41.421875" style="0" customWidth="1"/>
    <col min="3" max="3" width="28.7109375" style="0" customWidth="1"/>
    <col min="4" max="4" width="15.140625" style="0" customWidth="1"/>
    <col min="5" max="5" width="15.421875" style="0" customWidth="1"/>
  </cols>
  <sheetData>
    <row r="1" ht="12.75">
      <c r="D1" s="84" t="s">
        <v>276</v>
      </c>
    </row>
    <row r="2" ht="12.75">
      <c r="D2" s="84"/>
    </row>
    <row r="4" spans="2:5" ht="15.75">
      <c r="B4" s="288" t="s">
        <v>280</v>
      </c>
      <c r="C4" s="288"/>
      <c r="D4" s="288"/>
      <c r="E4" s="288"/>
    </row>
    <row r="5" spans="2:5" ht="15.75">
      <c r="B5" s="288" t="s">
        <v>281</v>
      </c>
      <c r="C5" s="288"/>
      <c r="D5" s="288"/>
      <c r="E5" s="288"/>
    </row>
    <row r="6" spans="2:5" ht="13.5" customHeight="1" thickBot="1">
      <c r="B6" s="289" t="s">
        <v>333</v>
      </c>
      <c r="C6" s="289"/>
      <c r="D6" s="289"/>
      <c r="E6" s="289"/>
    </row>
    <row r="7" spans="2:5" ht="39" thickBot="1">
      <c r="B7" s="148" t="s">
        <v>252</v>
      </c>
      <c r="C7" s="149" t="s">
        <v>253</v>
      </c>
      <c r="D7" s="150" t="s">
        <v>278</v>
      </c>
      <c r="E7" s="151" t="s">
        <v>279</v>
      </c>
    </row>
    <row r="8" spans="2:5" ht="12.75">
      <c r="B8" s="144" t="s">
        <v>254</v>
      </c>
      <c r="C8" s="145" t="s">
        <v>255</v>
      </c>
      <c r="D8" s="146">
        <f>D9</f>
        <v>1579992.0199999996</v>
      </c>
      <c r="E8" s="146">
        <f>E9</f>
        <v>29969804.75</v>
      </c>
    </row>
    <row r="9" spans="2:5" ht="25.5">
      <c r="B9" s="138" t="s">
        <v>256</v>
      </c>
      <c r="C9" s="134" t="s">
        <v>257</v>
      </c>
      <c r="D9" s="135">
        <f>D17+D13</f>
        <v>1579992.0199999996</v>
      </c>
      <c r="E9" s="135">
        <f>E17+E13</f>
        <v>29969804.75</v>
      </c>
    </row>
    <row r="10" spans="2:5" ht="12.75">
      <c r="B10" s="137" t="s">
        <v>258</v>
      </c>
      <c r="C10" s="134" t="s">
        <v>259</v>
      </c>
      <c r="D10" s="135">
        <f aca="true" t="shared" si="0" ref="D10:E12">D11</f>
        <v>-15327665.030000001</v>
      </c>
      <c r="E10" s="139">
        <f t="shared" si="0"/>
        <v>-3073311.82</v>
      </c>
    </row>
    <row r="11" spans="2:5" ht="12.75">
      <c r="B11" s="137" t="s">
        <v>260</v>
      </c>
      <c r="C11" s="134" t="s">
        <v>261</v>
      </c>
      <c r="D11" s="135">
        <f t="shared" si="0"/>
        <v>-15327665.030000001</v>
      </c>
      <c r="E11" s="139">
        <f t="shared" si="0"/>
        <v>-3073311.82</v>
      </c>
    </row>
    <row r="12" spans="2:5" ht="38.25">
      <c r="B12" s="147" t="s">
        <v>274</v>
      </c>
      <c r="C12" s="134" t="s">
        <v>262</v>
      </c>
      <c r="D12" s="135">
        <f t="shared" si="0"/>
        <v>-15327665.030000001</v>
      </c>
      <c r="E12" s="139">
        <f t="shared" si="0"/>
        <v>-3073311.82</v>
      </c>
    </row>
    <row r="13" spans="2:5" ht="25.5">
      <c r="B13" s="138" t="s">
        <v>263</v>
      </c>
      <c r="C13" s="134" t="s">
        <v>264</v>
      </c>
      <c r="D13" s="135">
        <f>-'Рос.дох.15г.'!D49</f>
        <v>-15327665.030000001</v>
      </c>
      <c r="E13" s="139">
        <v>-3073311.82</v>
      </c>
    </row>
    <row r="14" spans="2:5" ht="12.75">
      <c r="B14" s="137" t="s">
        <v>265</v>
      </c>
      <c r="C14" s="134" t="s">
        <v>266</v>
      </c>
      <c r="D14" s="135">
        <f aca="true" t="shared" si="1" ref="D14:E16">D15</f>
        <v>16907657.05</v>
      </c>
      <c r="E14" s="139">
        <f t="shared" si="1"/>
        <v>33043116.57</v>
      </c>
    </row>
    <row r="15" spans="2:5" ht="12.75">
      <c r="B15" s="137" t="s">
        <v>267</v>
      </c>
      <c r="C15" s="134" t="s">
        <v>268</v>
      </c>
      <c r="D15" s="135">
        <f t="shared" si="1"/>
        <v>16907657.05</v>
      </c>
      <c r="E15" s="139">
        <f t="shared" si="1"/>
        <v>33043116.57</v>
      </c>
    </row>
    <row r="16" spans="2:5" ht="25.5">
      <c r="B16" s="138" t="s">
        <v>269</v>
      </c>
      <c r="C16" s="134" t="s">
        <v>270</v>
      </c>
      <c r="D16" s="135">
        <f t="shared" si="1"/>
        <v>16907657.05</v>
      </c>
      <c r="E16" s="139">
        <f t="shared" si="1"/>
        <v>33043116.57</v>
      </c>
    </row>
    <row r="17" spans="2:5" ht="25.5">
      <c r="B17" s="138" t="s">
        <v>271</v>
      </c>
      <c r="C17" s="134" t="s">
        <v>272</v>
      </c>
      <c r="D17" s="135">
        <v>16907657.05</v>
      </c>
      <c r="E17" s="139">
        <v>33043116.57</v>
      </c>
    </row>
    <row r="18" spans="2:5" ht="31.5">
      <c r="B18" s="140" t="s">
        <v>273</v>
      </c>
      <c r="C18" s="134"/>
      <c r="D18" s="136">
        <f>D8</f>
        <v>1579992.0199999996</v>
      </c>
      <c r="E18" s="136">
        <f>E8</f>
        <v>29969804.75</v>
      </c>
    </row>
    <row r="19" spans="2:5" ht="13.5" thickBot="1">
      <c r="B19" s="141"/>
      <c r="C19" s="142"/>
      <c r="D19" s="142"/>
      <c r="E19" s="143"/>
    </row>
  </sheetData>
  <sheetProtection/>
  <mergeCells count="3">
    <mergeCell ref="B5:E5"/>
    <mergeCell ref="B4:E4"/>
    <mergeCell ref="B6:E6"/>
  </mergeCells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2015-08-05T11:14:09Z</cp:lastPrinted>
  <dcterms:created xsi:type="dcterms:W3CDTF">1996-10-08T23:32:33Z</dcterms:created>
  <dcterms:modified xsi:type="dcterms:W3CDTF">2015-08-05T11:14:44Z</dcterms:modified>
  <cp:category/>
  <cp:version/>
  <cp:contentType/>
  <cp:contentStatus/>
</cp:coreProperties>
</file>