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<sst xmlns="http://schemas.openxmlformats.org/spreadsheetml/2006/main" count="524" uniqueCount="210">
  <si>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</si>
  <si>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</si>
  <si>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</si>
  <si>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 xml:space="preserve">Непрограммные расходы органов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</si>
  <si>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</si>
  <si>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</si>
  <si>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</si>
  <si>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</si>
  <si>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</si>
  <si>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</si>
  <si>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</si>
  <si>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0801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</si>
  <si>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</si>
  <si>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</si>
  <si>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</si>
  <si>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0503</t>
  </si>
  <si>
    <t>Коммунальное хозяйство</t>
  </si>
  <si>
    <t>0502</t>
  </si>
  <si>
    <t>Дорожное хозяйство.</t>
  </si>
  <si>
    <t>0409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</si>
  <si>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</si>
  <si>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</si>
  <si>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</si>
  <si>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межбюджетные трансферты</t>
  </si>
  <si>
    <t>Резервные фонды</t>
  </si>
  <si>
    <t>Резервные средства</t>
  </si>
  <si>
    <t>0111</t>
  </si>
  <si>
    <t>0203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</si>
  <si>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</si>
  <si>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</si>
  <si>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</si>
  <si>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</si>
  <si>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сумма</t>
  </si>
  <si>
    <t>Культура ( библиотеки)</t>
  </si>
  <si>
    <t>Культура (дома культуры)</t>
  </si>
  <si>
    <t>Культура (библиотеки)</t>
  </si>
  <si>
    <t>1001</t>
  </si>
  <si>
    <t>Пенсионное обеспечение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</si>
  <si>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</si>
  <si>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Подпрограмма "Развитие автомобильных дорог в Скребловском сельском поселении Лужского муниципального района"</t>
  </si>
  <si>
    <t>Подпрограмма "Безопасность Скребловского сельского поселения Лужского муниципального района"</t>
  </si>
  <si>
    <t xml:space="preserve">Исполнение судебных актов, вступивших в законную силу, по искам к муниципальному образованиюв рамках непрограммных расходов органов местного самоуправления </t>
  </si>
  <si>
    <t>0501</t>
  </si>
  <si>
    <t>Жилищное хозяйство</t>
  </si>
  <si>
    <t>000</t>
  </si>
  <si>
    <t>0000</t>
  </si>
  <si>
    <t>Уплата прочих налогов, сборов и иных платежей</t>
  </si>
  <si>
    <t>Подпрограмма "Сохранение и развитие  культуры, физической культуры и спорта в Скребловском сельском поселении   "</t>
  </si>
  <si>
    <t>Основное мероприятие "Содержание учреждений культуры"</t>
  </si>
  <si>
    <t>22 1 01 00200</t>
  </si>
  <si>
    <t>Основное мероприятие "Содержание библиотек"</t>
  </si>
  <si>
    <t>Расходы на содержание муниципальных казенных учреждений культуры</t>
  </si>
  <si>
    <t>Расходы на содержание муниципальных казенных учреждений библиотек</t>
  </si>
  <si>
    <t>Основное мероприятие "Проектирование и строительство ДК п.Скреблово"</t>
  </si>
  <si>
    <t>22 1 07  0000</t>
  </si>
  <si>
    <t>Основное мероприятие "Мероприятия по жилищному хозяйству"</t>
  </si>
  <si>
    <t>Основное мероприятие "Мероприятия по коммунальному хозяйству"</t>
  </si>
  <si>
    <t>Основное мероприятие "Мероприятия по благоустройству"</t>
  </si>
  <si>
    <t xml:space="preserve">Расходы на мероприятия по подготовке объектов теплоснабжения к отопительному сезону на территории  поселения </t>
  </si>
  <si>
    <t xml:space="preserve">Расходы на мероприятия по учету и обслуживанию уличного освещения поселения </t>
  </si>
  <si>
    <t xml:space="preserve">Расходы на прочие мероприятия по благоустройству поселений </t>
  </si>
  <si>
    <t>Основное мероприятие "Обслуживание и содержание дорог местного значения"</t>
  </si>
  <si>
    <t xml:space="preserve">Расходы на мероприятия по обслуживанию и содержанию  автомобильных дорог местного значения </t>
  </si>
  <si>
    <t>Основное мероприятие "Мероприятия  по ремонтным работам дорог местного значения"</t>
  </si>
  <si>
    <t xml:space="preserve">Расходы на мероприятия по капитальному ремонту и ремонту автомобильных дорог общего пользования местного значения </t>
  </si>
  <si>
    <t>Основное мероприятие "Обеспечение участия в мероприятиях  по ремонту дорог общего пользования  местного значения и ремонта дворовых территорий и проездов к МКД"</t>
  </si>
  <si>
    <t xml:space="preserve">Капитальный ремонт и ремонт автомобильных дорог общего пользования местного значения </t>
  </si>
  <si>
    <t>Основное мероприятие "Мероприятия  по укреплению пожарной безопасности"</t>
  </si>
  <si>
    <t>22 0 00 00000</t>
  </si>
  <si>
    <t>22 1 00  00000</t>
  </si>
  <si>
    <t>22 1 01  00000</t>
  </si>
  <si>
    <t>22 1 02  00000</t>
  </si>
  <si>
    <t>22 1 03  00000</t>
  </si>
  <si>
    <t>22 1 03 01720</t>
  </si>
  <si>
    <t>22 1 02 00210</t>
  </si>
  <si>
    <t>22 1 07 05120</t>
  </si>
  <si>
    <t>22 2 01  00000</t>
  </si>
  <si>
    <t>22 2 00 00000</t>
  </si>
  <si>
    <t>22 2 01 00250</t>
  </si>
  <si>
    <t>22 2 02  00000</t>
  </si>
  <si>
    <t>22 2 02 01560</t>
  </si>
  <si>
    <t>22 2 03  00000</t>
  </si>
  <si>
    <t>22 2 03 01600</t>
  </si>
  <si>
    <t>22 2 03 01620</t>
  </si>
  <si>
    <t>22 3 01 00000</t>
  </si>
  <si>
    <t>22 3 00 00000</t>
  </si>
  <si>
    <t>22 3 01 01150</t>
  </si>
  <si>
    <t>22 3 02 00000</t>
  </si>
  <si>
    <t>22 3 02 01650</t>
  </si>
  <si>
    <t>22 3 03 00000</t>
  </si>
  <si>
    <t>22 3 03 70140</t>
  </si>
  <si>
    <t>22 4 00 00000</t>
  </si>
  <si>
    <t>22 4 02 01220</t>
  </si>
  <si>
    <t>22 4 02 00000</t>
  </si>
  <si>
    <t>98 0 00 00000</t>
  </si>
  <si>
    <t>98 3 00 00120</t>
  </si>
  <si>
    <t>98 3 00 00000</t>
  </si>
  <si>
    <t>98 2 00 00000</t>
  </si>
  <si>
    <t>98 2 00 00120</t>
  </si>
  <si>
    <t>99 9 00 00300</t>
  </si>
  <si>
    <t>99 9 00 02310</t>
  </si>
  <si>
    <t>99 9 00 01060</t>
  </si>
  <si>
    <t>99 9 00 01050</t>
  </si>
  <si>
    <t>99 9 00 71340</t>
  </si>
  <si>
    <t>99 9 00 51180</t>
  </si>
  <si>
    <t xml:space="preserve">99 900  01780 </t>
  </si>
  <si>
    <t>99 9 00 00810</t>
  </si>
  <si>
    <t>99 9 00 00820</t>
  </si>
  <si>
    <t>99 9 00 00000</t>
  </si>
  <si>
    <t xml:space="preserve">99 9 00 00830 </t>
  </si>
  <si>
    <t>99 9 00 00850</t>
  </si>
  <si>
    <t xml:space="preserve">99 9 00 00840 </t>
  </si>
  <si>
    <t xml:space="preserve">99 9 00 01010 </t>
  </si>
  <si>
    <t xml:space="preserve">99 9 00 01020 </t>
  </si>
  <si>
    <t>99 9 00 01040</t>
  </si>
  <si>
    <t>99 9 00 01090</t>
  </si>
  <si>
    <t>99 9 00 01070</t>
  </si>
  <si>
    <t>Основное мероприятие "Организация и проведение культурно-массовых мероприятий"</t>
  </si>
  <si>
    <t>Расходы на обеспечение участия в государственной программе Ленинградской области "Развитие сельского хозяйства Ленинградской области"</t>
  </si>
  <si>
    <t>Расходы на обеспечение участия в работе по капитальному и текущему ремонту элементов МКД</t>
  </si>
  <si>
    <t xml:space="preserve">Расходы на мероприятия по укреплению пожарной безопасности на территории поселений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</si>
  <si>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</si>
  <si>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</si>
  <si>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</si>
  <si>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 xml:space="preserve">Резервный фонд администрации муниципального образования  </t>
  </si>
  <si>
    <t>Исполнение судебных актов, вступивших в законную силу, по искам к муниципальному образованию</t>
  </si>
  <si>
    <t>Расходы по оценке недвижимости, признание прав и регулирование отношений по  муниципальной собственности</t>
  </si>
  <si>
    <t xml:space="preserve">Организация  и проведение  торжественных и праздничных мероприятий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</si>
  <si>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</t>
  </si>
  <si>
    <t xml:space="preserve">Расходы на профессиональную переподготовку и повышение квалификации муниципальных служащих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</si>
  <si>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</si>
  <si>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</si>
  <si>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Расходы на мероприятия по землеустройству и землепользованию </t>
  </si>
  <si>
    <t xml:space="preserve">Расходы на мероприятия в области строительства, архитектуры и градостроительства  </t>
  </si>
  <si>
    <t xml:space="preserve">Доплаты к пенсиям муниципальных служащих </t>
  </si>
  <si>
    <t>Расходы на капитальный ремонт и ремонт автомобильных дорог общего пользования местного значения</t>
  </si>
  <si>
    <t>22 3 03 S0140</t>
  </si>
  <si>
    <t>0310</t>
  </si>
  <si>
    <t>Расходы на мероприятия по ремонту систем водоснабжения и канализации</t>
  </si>
  <si>
    <t>Расходы на проектирование и строительство газопровода</t>
  </si>
  <si>
    <t>22 2 02 00360</t>
  </si>
  <si>
    <t>Реализация областного закона от 14 декабря 2012 года № 95-ОЗ " О содействии развитию на части территории муниципальных образований Ленинградской области иных форм местного самоуправления"</t>
  </si>
  <si>
    <t xml:space="preserve">22 2 03 70880 </t>
  </si>
  <si>
    <t xml:space="preserve">22 2 03 S0880 </t>
  </si>
  <si>
    <t>Расходы на реализацию областного закона от 14 декабря 2012 года № 95-ОЗ " О содействии развитию на части территории муниципальных образований Ленинградской области иных форм местного самоуправления"</t>
  </si>
  <si>
    <t>Реализация областного закона от 12 мая 2015 года № 42-ОЗ " О содействии развитию иных форм местного самоуправления на части территории населенных пунктов Ленинградской области , являющихся административными центрами поселений"</t>
  </si>
  <si>
    <t>Расходы на реализацию областного закона от 12 мая 2015 года № 42-ОЗ " О содействии развитию иных форм местного самоуправления на части территории населенных пунктов Ленинградской области , являющихся административными центрами поселений"</t>
  </si>
  <si>
    <t xml:space="preserve">Расходы на реализацию  мероприятий по борьбе с борщевиком Сосновского </t>
  </si>
  <si>
    <t>22 2 03 S4310</t>
  </si>
  <si>
    <t xml:space="preserve">22 3 03 70880 </t>
  </si>
  <si>
    <t xml:space="preserve">22 3 03 S0880 </t>
  </si>
  <si>
    <t xml:space="preserve">22 3 03 74390 </t>
  </si>
  <si>
    <t>22 3 03 S4390</t>
  </si>
  <si>
    <t>22 2 03 74310</t>
  </si>
  <si>
    <t xml:space="preserve">На реализацию  мероприятий по борьбе с борщевиком Сосновского </t>
  </si>
  <si>
    <t>Основное мероприятие "Обеспечение выплат  стимулирующего характера  работникам культуры "</t>
  </si>
  <si>
    <t xml:space="preserve">Культура </t>
  </si>
  <si>
    <t>22 1 04 70360</t>
  </si>
  <si>
    <t>22 1 04  00000</t>
  </si>
  <si>
    <t>99 9 00 01030</t>
  </si>
  <si>
    <t>Содержание и обслуживание объектов имущества казны  муниципального образования</t>
  </si>
  <si>
    <t>22 2 02 01530</t>
  </si>
  <si>
    <t>Расходы на выплаты персоналу казенных учреждений</t>
  </si>
  <si>
    <t>Основное мероприятие "Создание и обустройство детской спортивной площадки п.Скреблово"</t>
  </si>
  <si>
    <t xml:space="preserve"> Физическая культура и спорт</t>
  </si>
  <si>
    <t>22 1 08 05120</t>
  </si>
  <si>
    <t>Расходы на обеспечение  функций органов местного самоуправления в рамках обеспечения деятельности главы администрации муниципального образования</t>
  </si>
  <si>
    <t>Расходы на выплаты персоналу государственных ( муниципальных) органов</t>
  </si>
  <si>
    <t>Расходы на обеспечение  функций органов местного самоуправления в рамках обеспечения деятельности  администрации муниципального образования</t>
  </si>
  <si>
    <t>22 2 03 01640</t>
  </si>
  <si>
    <t xml:space="preserve">Расходы на организацию вывоза бытовых стихийных свалок </t>
  </si>
  <si>
    <t>22 2 03 01610</t>
  </si>
  <si>
    <t xml:space="preserve">Расходы на организацию и содержание мест захоронения </t>
  </si>
  <si>
    <t>Социальные выплаты гражданам, кроме публичных  нормативных социальных выплат</t>
  </si>
  <si>
    <t>Субсидии некоммерческим организациям ( за исключением государственных ( муниципальных) учреждений)</t>
  </si>
  <si>
    <t xml:space="preserve">                                                                                 Приложение № 6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                                                                               Лужского муниципального района                                                                 от 23.12.2016 г.№ 95                                                                                                                               
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</si>
  <si>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Скребловского сельского поселения  на 2017 год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</si>
  <si>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" на 2017 год</t>
  </si>
  <si>
    <t xml:space="preserve">Расходы навыплаты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</si>
  <si>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 муниципальных) нужд</t>
  </si>
  <si>
    <t>Иные бюджетные ассигнования</t>
  </si>
  <si>
    <t>Культура, кинематография</t>
  </si>
  <si>
    <t>0800</t>
  </si>
  <si>
    <t>22 1 01 00210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</si>
  <si>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</si>
  <si>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22 1 03 05120</t>
  </si>
  <si>
    <t>Расходы на  организацию и проведение культурно-массовых мероприятий</t>
  </si>
  <si>
    <t>1100</t>
  </si>
  <si>
    <t xml:space="preserve"> Другие вопросы в области физической культуры и спорта</t>
  </si>
  <si>
    <t>Обеспечение  мероприятий по капитальному ремонту МКД</t>
  </si>
  <si>
    <t>Предоставление субсидий бюджетным, автономным учреждениям и иным некоммерческим организациям</t>
  </si>
  <si>
    <t>0500</t>
  </si>
  <si>
    <t>Жилищно-коммунальное хозяйство</t>
  </si>
  <si>
    <t>Социальная политика</t>
  </si>
  <si>
    <t>Социальное обеспечение и иные выплаты населению</t>
  </si>
  <si>
    <t xml:space="preserve">Взносы на  капитальный ремонт общего имущества в  многоквартирных домах, расположенных на территории поселения, в части муниципальной собственности   </t>
  </si>
  <si>
    <t>Национальная экономика</t>
  </si>
  <si>
    <t>0400</t>
  </si>
  <si>
    <t>Общегосударственные вопросы</t>
  </si>
  <si>
    <t>0100</t>
  </si>
  <si>
    <t>Мобилизационная и вневойсковая подготовка</t>
  </si>
  <si>
    <t>Национальная оборона</t>
  </si>
  <si>
    <t>0200</t>
  </si>
  <si>
    <t>Межбюджетные трансферты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</si>
  <si>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 финансовому   контролю </t>
  </si>
  <si>
    <t>Исполнение судебных актов</t>
  </si>
  <si>
    <t xml:space="preserve"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ЧС </t>
  </si>
  <si>
    <t>Национальная безопасность и правоохранительная деятельность</t>
  </si>
  <si>
    <t>0300</t>
  </si>
  <si>
    <t>22 2 01 09601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</si>
</sst>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horizontal="center" wrapText="1"/>
      <protection/>
    </xf>
    <xf numFmtId="0" fontId="5" fillId="0" borderId="15" xfId="52" applyNumberFormat="1" applyFont="1" applyBorder="1" applyAlignment="1">
      <alignment horizontal="center" wrapText="1"/>
      <protection/>
    </xf>
    <xf numFmtId="0" fontId="5" fillId="0" borderId="13" xfId="52" applyNumberFormat="1" applyFont="1" applyBorder="1" applyAlignment="1">
      <alignment horizontal="center" wrapText="1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vertical="top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165" fontId="2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165" fontId="0" fillId="0" borderId="25" xfId="0" applyNumberFormat="1" applyFont="1" applyBorder="1" applyAlignment="1">
      <alignment horizontal="center" vertical="top"/>
    </xf>
    <xf numFmtId="165" fontId="2" fillId="0" borderId="26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165" fontId="2" fillId="0" borderId="27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165" fontId="11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2" fillId="33" borderId="29" xfId="52" applyNumberFormat="1" applyFont="1" applyFill="1" applyBorder="1" applyAlignment="1">
      <alignment horizontal="center" vertical="top" wrapText="1"/>
      <protection/>
    </xf>
    <xf numFmtId="165" fontId="11" fillId="34" borderId="25" xfId="0" applyNumberFormat="1" applyFont="1" applyFill="1" applyBorder="1" applyAlignment="1">
      <alignment vertical="top"/>
    </xf>
    <xf numFmtId="165" fontId="10" fillId="0" borderId="26" xfId="0" applyNumberFormat="1" applyFont="1" applyBorder="1" applyAlignment="1">
      <alignment vertical="top"/>
    </xf>
    <xf numFmtId="0" fontId="13" fillId="33" borderId="30" xfId="0" applyFont="1" applyFill="1" applyBorder="1" applyAlignment="1">
      <alignment horizontal="center" wrapText="1"/>
    </xf>
    <xf numFmtId="165" fontId="0" fillId="34" borderId="25" xfId="0" applyNumberFormat="1" applyFont="1" applyFill="1" applyBorder="1" applyAlignment="1">
      <alignment horizontal="center"/>
    </xf>
    <xf numFmtId="165" fontId="3" fillId="0" borderId="26" xfId="0" applyNumberFormat="1" applyFont="1" applyBorder="1" applyAlignment="1">
      <alignment/>
    </xf>
    <xf numFmtId="0" fontId="10" fillId="0" borderId="28" xfId="0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0" fillId="0" borderId="25" xfId="0" applyNumberForma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0" fillId="35" borderId="25" xfId="0" applyNumberFormat="1" applyFont="1" applyFill="1" applyBorder="1" applyAlignment="1">
      <alignment vertical="top"/>
    </xf>
    <xf numFmtId="2" fontId="0" fillId="0" borderId="11" xfId="0" applyNumberFormat="1" applyBorder="1" applyAlignment="1">
      <alignment horizontal="center"/>
    </xf>
    <xf numFmtId="2" fontId="0" fillId="35" borderId="25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20" xfId="0" applyNumberFormat="1" applyFont="1" applyBorder="1" applyAlignment="1">
      <alignment horizontal="center" vertical="top"/>
    </xf>
    <xf numFmtId="1" fontId="2" fillId="0" borderId="23" xfId="0" applyNumberFormat="1" applyFont="1" applyBorder="1" applyAlignment="1">
      <alignment horizontal="center" vertical="top"/>
    </xf>
    <xf numFmtId="1" fontId="0" fillId="0" borderId="25" xfId="0" applyNumberFormat="1" applyBorder="1" applyAlignment="1">
      <alignment horizontal="center" vertical="top"/>
    </xf>
    <xf numFmtId="1" fontId="11" fillId="0" borderId="11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10" fillId="35" borderId="25" xfId="0" applyNumberFormat="1" applyFont="1" applyFill="1" applyBorder="1" applyAlignment="1">
      <alignment vertical="top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5" borderId="25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5" fontId="10" fillId="0" borderId="32" xfId="0" applyNumberFormat="1" applyFont="1" applyBorder="1" applyAlignment="1">
      <alignment vertical="top"/>
    </xf>
    <xf numFmtId="165" fontId="3" fillId="0" borderId="33" xfId="0" applyNumberFormat="1" applyFont="1" applyBorder="1" applyAlignment="1">
      <alignment vertical="top"/>
    </xf>
    <xf numFmtId="165" fontId="0" fillId="0" borderId="33" xfId="0" applyNumberFormat="1" applyFont="1" applyBorder="1" applyAlignment="1">
      <alignment vertical="top"/>
    </xf>
    <xf numFmtId="165" fontId="3" fillId="0" borderId="33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3" fillId="0" borderId="32" xfId="0" applyNumberFormat="1" applyFont="1" applyBorder="1" applyAlignment="1">
      <alignment/>
    </xf>
    <xf numFmtId="165" fontId="3" fillId="0" borderId="33" xfId="0" applyNumberFormat="1" applyFont="1" applyBorder="1" applyAlignment="1">
      <alignment horizontal="right"/>
    </xf>
    <xf numFmtId="165" fontId="0" fillId="0" borderId="33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 wrapText="1"/>
    </xf>
    <xf numFmtId="1" fontId="3" fillId="36" borderId="10" xfId="0" applyNumberFormat="1" applyFont="1" applyFill="1" applyBorder="1" applyAlignment="1">
      <alignment horizontal="center" vertical="top"/>
    </xf>
    <xf numFmtId="165" fontId="3" fillId="36" borderId="10" xfId="0" applyNumberFormat="1" applyFont="1" applyFill="1" applyBorder="1" applyAlignment="1">
      <alignment horizontal="center" vertical="top"/>
    </xf>
    <xf numFmtId="165" fontId="3" fillId="36" borderId="33" xfId="0" applyNumberFormat="1" applyFont="1" applyFill="1" applyBorder="1" applyAlignment="1">
      <alignment vertical="top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28" xfId="0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165" fontId="0" fillId="0" borderId="11" xfId="0" applyNumberFormat="1" applyFont="1" applyBorder="1" applyAlignment="1">
      <alignment horizontal="center" vertical="top"/>
    </xf>
    <xf numFmtId="165" fontId="0" fillId="0" borderId="32" xfId="0" applyNumberFormat="1" applyFont="1" applyBorder="1" applyAlignment="1">
      <alignment vertical="top"/>
    </xf>
    <xf numFmtId="1" fontId="0" fillId="36" borderId="10" xfId="0" applyNumberFormat="1" applyFont="1" applyFill="1" applyBorder="1" applyAlignment="1">
      <alignment horizontal="center" vertical="top"/>
    </xf>
    <xf numFmtId="2" fontId="0" fillId="36" borderId="10" xfId="0" applyNumberFormat="1" applyFont="1" applyFill="1" applyBorder="1" applyAlignment="1">
      <alignment horizontal="center" vertical="top"/>
    </xf>
    <xf numFmtId="1" fontId="10" fillId="0" borderId="11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165" fontId="3" fillId="0" borderId="32" xfId="0" applyNumberFormat="1" applyFont="1" applyBorder="1" applyAlignment="1">
      <alignment vertical="top"/>
    </xf>
    <xf numFmtId="165" fontId="0" fillId="36" borderId="10" xfId="0" applyNumberFormat="1" applyFont="1" applyFill="1" applyBorder="1" applyAlignment="1">
      <alignment horizontal="center" vertical="top"/>
    </xf>
    <xf numFmtId="165" fontId="0" fillId="36" borderId="33" xfId="0" applyNumberFormat="1" applyFont="1" applyFill="1" applyBorder="1" applyAlignment="1">
      <alignment vertical="top"/>
    </xf>
    <xf numFmtId="49" fontId="3" fillId="36" borderId="10" xfId="0" applyNumberFormat="1" applyFont="1" applyFill="1" applyBorder="1" applyAlignment="1">
      <alignment horizontal="center" vertical="top"/>
    </xf>
    <xf numFmtId="0" fontId="0" fillId="0" borderId="31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165" fontId="10" fillId="0" borderId="11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165" fontId="0" fillId="0" borderId="10" xfId="0" applyNumberFormat="1" applyFont="1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0" fillId="0" borderId="38" xfId="0" applyBorder="1" applyAlignment="1">
      <alignment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3" fillId="0" borderId="3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10" fillId="0" borderId="39" xfId="0" applyFont="1" applyBorder="1" applyAlignment="1">
      <alignment vertical="top" wrapText="1"/>
    </xf>
    <xf numFmtId="0" fontId="11" fillId="0" borderId="40" xfId="0" applyFont="1" applyBorder="1" applyAlignment="1">
      <alignment vertical="top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3" fillId="0" borderId="3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49" fontId="5" fillId="0" borderId="35" xfId="52" applyNumberFormat="1" applyFont="1" applyBorder="1" applyAlignment="1">
      <alignment horizontal="justify" vertical="center" wrapText="1"/>
      <protection/>
    </xf>
    <xf numFmtId="49" fontId="5" fillId="0" borderId="36" xfId="52" applyNumberFormat="1" applyFont="1" applyBorder="1" applyAlignment="1">
      <alignment horizontal="justify" vertical="center" wrapText="1"/>
      <protection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64" fontId="4" fillId="0" borderId="38" xfId="52" applyNumberFormat="1" applyFont="1" applyBorder="1" applyAlignment="1">
      <alignment horizontal="justify" vertical="top" wrapText="1"/>
      <protection/>
    </xf>
    <xf numFmtId="164" fontId="4" fillId="0" borderId="13" xfId="52" applyNumberFormat="1" applyFont="1" applyBorder="1" applyAlignment="1">
      <alignment horizontal="justify" vertical="top" wrapText="1"/>
      <protection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49" fontId="0" fillId="0" borderId="35" xfId="0" applyNumberForma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49" fontId="5" fillId="35" borderId="35" xfId="52" applyNumberFormat="1" applyFont="1" applyFill="1" applyBorder="1" applyAlignment="1">
      <alignment horizontal="justify" vertical="center" wrapText="1"/>
      <protection/>
    </xf>
    <xf numFmtId="49" fontId="5" fillId="35" borderId="36" xfId="52" applyNumberFormat="1" applyFont="1" applyFill="1" applyBorder="1" applyAlignment="1">
      <alignment horizontal="justify" vertical="center" wrapText="1"/>
      <protection/>
    </xf>
    <xf numFmtId="49" fontId="5" fillId="0" borderId="49" xfId="52" applyNumberFormat="1" applyFont="1" applyBorder="1" applyAlignment="1">
      <alignment horizontal="justify" vertical="center" wrapText="1"/>
      <protection/>
    </xf>
    <xf numFmtId="49" fontId="5" fillId="0" borderId="15" xfId="52" applyNumberFormat="1" applyFont="1" applyBorder="1" applyAlignment="1">
      <alignment horizontal="justify" vertical="center" wrapText="1"/>
      <protection/>
    </xf>
    <xf numFmtId="49" fontId="0" fillId="0" borderId="35" xfId="0" applyNumberFormat="1" applyFont="1" applyBorder="1" applyAlignment="1">
      <alignment horizontal="left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49" fontId="8" fillId="0" borderId="38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164" fontId="5" fillId="0" borderId="38" xfId="52" applyNumberFormat="1" applyFont="1" applyBorder="1" applyAlignment="1">
      <alignment horizontal="justify" vertical="top" wrapText="1"/>
      <protection/>
    </xf>
    <xf numFmtId="164" fontId="5" fillId="0" borderId="13" xfId="52" applyNumberFormat="1" applyFont="1" applyBorder="1" applyAlignment="1">
      <alignment horizontal="justify" vertical="top" wrapText="1"/>
      <protection/>
    </xf>
    <xf numFmtId="2" fontId="4" fillId="0" borderId="38" xfId="52" applyNumberFormat="1" applyFont="1" applyBorder="1" applyAlignment="1">
      <alignment horizontal="justify" vertical="center" wrapText="1"/>
      <protection/>
    </xf>
    <xf numFmtId="2" fontId="4" fillId="0" borderId="13" xfId="52" applyNumberFormat="1" applyFont="1" applyBorder="1" applyAlignment="1">
      <alignment horizontal="justify" vertical="center" wrapText="1"/>
      <protection/>
    </xf>
    <xf numFmtId="0" fontId="0" fillId="0" borderId="5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8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8" fillId="0" borderId="38" xfId="0" applyNumberFormat="1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49" fontId="12" fillId="33" borderId="51" xfId="52" applyNumberFormat="1" applyFont="1" applyFill="1" applyBorder="1" applyAlignment="1">
      <alignment vertical="center" wrapText="1"/>
      <protection/>
    </xf>
    <xf numFmtId="49" fontId="12" fillId="33" borderId="30" xfId="52" applyNumberFormat="1" applyFont="1" applyFill="1" applyBorder="1" applyAlignment="1">
      <alignment vertical="center" wrapText="1"/>
      <protection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49" fontId="5" fillId="0" borderId="38" xfId="52" applyNumberFormat="1" applyFont="1" applyBorder="1" applyAlignment="1">
      <alignment horizontal="justify" vertical="center" wrapText="1"/>
      <protection/>
    </xf>
    <xf numFmtId="49" fontId="5" fillId="0" borderId="13" xfId="52" applyNumberFormat="1" applyFont="1" applyBorder="1" applyAlignment="1">
      <alignment horizontal="justify" vertical="center" wrapText="1"/>
      <protection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2" fontId="3" fillId="0" borderId="38" xfId="0" applyNumberFormat="1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 wrapText="1"/>
    </xf>
    <xf numFmtId="49" fontId="5" fillId="35" borderId="51" xfId="52" applyNumberFormat="1" applyFont="1" applyFill="1" applyBorder="1" applyAlignment="1">
      <alignment horizontal="justify" vertical="center" wrapText="1"/>
      <protection/>
    </xf>
    <xf numFmtId="49" fontId="5" fillId="35" borderId="30" xfId="52" applyNumberFormat="1" applyFont="1" applyFill="1" applyBorder="1" applyAlignment="1">
      <alignment horizontal="justify" vertical="center" wrapText="1"/>
      <protection/>
    </xf>
    <xf numFmtId="164" fontId="5" fillId="0" borderId="38" xfId="52" applyNumberFormat="1" applyFont="1" applyFill="1" applyBorder="1" applyAlignment="1">
      <alignment horizontal="justify" vertical="top" wrapText="1"/>
      <protection/>
    </xf>
    <xf numFmtId="164" fontId="5" fillId="0" borderId="13" xfId="52" applyNumberFormat="1" applyFont="1" applyFill="1" applyBorder="1" applyAlignment="1">
      <alignment horizontal="justify" vertical="top" wrapText="1"/>
      <protection/>
    </xf>
    <xf numFmtId="0" fontId="10" fillId="0" borderId="39" xfId="0" applyFont="1" applyBorder="1" applyAlignment="1">
      <alignment wrapText="1"/>
    </xf>
    <xf numFmtId="0" fontId="11" fillId="0" borderId="40" xfId="0" applyFont="1" applyBorder="1" applyAlignment="1">
      <alignment/>
    </xf>
    <xf numFmtId="0" fontId="10" fillId="0" borderId="35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49" fontId="4" fillId="0" borderId="35" xfId="52" applyNumberFormat="1" applyFont="1" applyBorder="1" applyAlignment="1">
      <alignment horizontal="left" vertical="center" wrapText="1"/>
      <protection/>
    </xf>
    <xf numFmtId="49" fontId="4" fillId="0" borderId="36" xfId="52" applyNumberFormat="1" applyFont="1" applyBorder="1" applyAlignment="1">
      <alignment horizontal="left" vertical="center" wrapText="1"/>
      <protection/>
    </xf>
    <xf numFmtId="49" fontId="4" fillId="0" borderId="37" xfId="52" applyNumberFormat="1" applyFont="1" applyBorder="1" applyAlignment="1">
      <alignment horizontal="left" vertical="center" wrapText="1"/>
      <protection/>
    </xf>
    <xf numFmtId="0" fontId="3" fillId="0" borderId="38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PageLayoutView="0" workbookViewId="0" topLeftCell="A54">
      <selection activeCell="I63" sqref="I63"/>
    </sheetView>
  </sheetViews>
  <sheetFormatPr defaultColWidth="9.140625" defaultRowHeight="12.75"/>
  <cols>
    <col min="1" max="1" width="3.57421875" style="0" customWidth="1"/>
    <col min="2" max="7" width="9.140625" style="1" customWidth="1"/>
    <col min="8" max="8" width="10.8515625" style="1" customWidth="1"/>
    <col min="9" max="9" width="15.140625" style="1" customWidth="1"/>
    <col min="10" max="10" width="7.140625" style="88" customWidth="1"/>
    <col min="11" max="11" width="7.140625" style="1" customWidth="1"/>
    <col min="12" max="12" width="9.8515625" style="1" hidden="1" customWidth="1"/>
    <col min="13" max="13" width="11.28125" style="1" customWidth="1"/>
    <col min="14" max="246" width="9.140625" style="1" customWidth="1"/>
  </cols>
  <sheetData>
    <row r="1" spans="2:20" ht="50.25" customHeight="1">
      <c r="B1" s="20"/>
      <c r="C1" s="20"/>
      <c r="D1" s="39"/>
      <c r="E1" s="39"/>
      <c r="F1" s="39"/>
      <c r="G1" s="39"/>
      <c r="H1" s="162" t="s">
        <v>175</v>
      </c>
      <c r="I1" s="162"/>
      <c r="J1" s="162"/>
      <c r="K1" s="162"/>
      <c r="L1" s="162"/>
      <c r="M1" s="162"/>
      <c r="N1" s="161"/>
      <c r="O1" s="161"/>
      <c r="P1" s="161"/>
      <c r="Q1" s="161"/>
      <c r="R1" s="161"/>
      <c r="S1" s="161"/>
      <c r="T1" s="161"/>
    </row>
    <row r="2" spans="2:13" ht="15.75" customHeight="1">
      <c r="B2" s="163" t="s">
        <v>10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20"/>
    </row>
    <row r="3" spans="2:13" ht="60" customHeight="1" thickBot="1">
      <c r="B3" s="166" t="s">
        <v>176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2:13" ht="22.5" customHeight="1">
      <c r="B4" s="164" t="s">
        <v>4</v>
      </c>
      <c r="C4" s="165"/>
      <c r="D4" s="165"/>
      <c r="E4" s="165"/>
      <c r="F4" s="165"/>
      <c r="G4" s="165"/>
      <c r="H4" s="165"/>
      <c r="I4" s="21" t="s">
        <v>5</v>
      </c>
      <c r="J4" s="71" t="s">
        <v>6</v>
      </c>
      <c r="K4" s="22" t="s">
        <v>7</v>
      </c>
      <c r="L4" s="23" t="s">
        <v>8</v>
      </c>
      <c r="M4" s="24" t="s">
        <v>32</v>
      </c>
    </row>
    <row r="5" spans="2:13" ht="13.5" thickBot="1">
      <c r="B5" s="182">
        <v>1</v>
      </c>
      <c r="C5" s="183"/>
      <c r="D5" s="183"/>
      <c r="E5" s="183"/>
      <c r="F5" s="183"/>
      <c r="G5" s="183"/>
      <c r="H5" s="183"/>
      <c r="I5" s="25">
        <v>2</v>
      </c>
      <c r="J5" s="72">
        <v>3</v>
      </c>
      <c r="K5" s="26">
        <v>4</v>
      </c>
      <c r="L5" s="26">
        <v>5</v>
      </c>
      <c r="M5" s="27"/>
    </row>
    <row r="6" spans="2:13" ht="21" customHeight="1" thickBot="1">
      <c r="B6" s="180" t="s">
        <v>9</v>
      </c>
      <c r="C6" s="181"/>
      <c r="D6" s="181"/>
      <c r="E6" s="181"/>
      <c r="F6" s="181"/>
      <c r="G6" s="181"/>
      <c r="H6" s="181"/>
      <c r="I6" s="28"/>
      <c r="J6" s="73"/>
      <c r="K6" s="29"/>
      <c r="L6" s="30" t="e">
        <f>L7+L174+L199</f>
        <v>#REF!</v>
      </c>
      <c r="M6" s="40">
        <f>M7+M174+M199</f>
        <v>23110.899999999998</v>
      </c>
    </row>
    <row r="7" spans="2:13" ht="51" customHeight="1" thickBot="1">
      <c r="B7" s="167" t="s">
        <v>177</v>
      </c>
      <c r="C7" s="168"/>
      <c r="D7" s="168"/>
      <c r="E7" s="168"/>
      <c r="F7" s="168"/>
      <c r="G7" s="168"/>
      <c r="H7" s="168"/>
      <c r="I7" s="31" t="s">
        <v>68</v>
      </c>
      <c r="J7" s="74"/>
      <c r="K7" s="59"/>
      <c r="L7" s="32" t="e">
        <f>L8+L56+L125+L167</f>
        <v>#REF!</v>
      </c>
      <c r="M7" s="33">
        <f>M8+M56+M125+M167</f>
        <v>14712.8</v>
      </c>
    </row>
    <row r="8" spans="2:13" ht="51" customHeight="1">
      <c r="B8" s="155" t="s">
        <v>47</v>
      </c>
      <c r="C8" s="156"/>
      <c r="D8" s="156"/>
      <c r="E8" s="156"/>
      <c r="F8" s="156"/>
      <c r="G8" s="156"/>
      <c r="H8" s="156"/>
      <c r="I8" s="42" t="s">
        <v>69</v>
      </c>
      <c r="J8" s="75"/>
      <c r="K8" s="60"/>
      <c r="L8" s="43" t="e">
        <f>L10+L24+#REF!+#REF!+#REF!+#REF!+L35</f>
        <v>#REF!</v>
      </c>
      <c r="M8" s="89">
        <f>M9+M23+M33+M39+M44+M50</f>
        <v>5079.8</v>
      </c>
    </row>
    <row r="9" spans="2:13" ht="22.5" customHeight="1">
      <c r="B9" s="155" t="s">
        <v>48</v>
      </c>
      <c r="C9" s="156"/>
      <c r="D9" s="156"/>
      <c r="E9" s="156"/>
      <c r="F9" s="156"/>
      <c r="G9" s="156"/>
      <c r="H9" s="156"/>
      <c r="I9" s="42" t="s">
        <v>70</v>
      </c>
      <c r="J9" s="75"/>
      <c r="K9" s="60"/>
      <c r="L9" s="43" t="e">
        <f>L12+L26+#REF!+#REF!+#REF!+#REF!+L36</f>
        <v>#REF!</v>
      </c>
      <c r="M9" s="89">
        <f>M10</f>
        <v>2677.5</v>
      </c>
    </row>
    <row r="10" spans="2:13" ht="22.5" customHeight="1">
      <c r="B10" s="141" t="s">
        <v>51</v>
      </c>
      <c r="C10" s="142"/>
      <c r="D10" s="142"/>
      <c r="E10" s="142"/>
      <c r="F10" s="142"/>
      <c r="G10" s="142"/>
      <c r="H10" s="142"/>
      <c r="I10" s="105" t="s">
        <v>49</v>
      </c>
      <c r="J10" s="76"/>
      <c r="K10" s="106"/>
      <c r="L10" s="35" t="e">
        <f>L12+#REF!+#REF!+L16+#REF!</f>
        <v>#REF!</v>
      </c>
      <c r="M10" s="91">
        <f>M12+M16+M20</f>
        <v>2677.5</v>
      </c>
    </row>
    <row r="11" spans="2:13" ht="57.75" customHeight="1">
      <c r="B11" s="144" t="s">
        <v>184</v>
      </c>
      <c r="C11" s="142"/>
      <c r="D11" s="142"/>
      <c r="E11" s="142"/>
      <c r="F11" s="142"/>
      <c r="G11" s="142"/>
      <c r="H11" s="142"/>
      <c r="I11" s="105" t="s">
        <v>49</v>
      </c>
      <c r="J11" s="76">
        <v>100</v>
      </c>
      <c r="K11" s="106"/>
      <c r="L11" s="35"/>
      <c r="M11" s="91">
        <f>M12</f>
        <v>1200.5</v>
      </c>
    </row>
    <row r="12" spans="2:13" ht="18" customHeight="1">
      <c r="B12" s="144" t="s">
        <v>162</v>
      </c>
      <c r="C12" s="142"/>
      <c r="D12" s="142"/>
      <c r="E12" s="142"/>
      <c r="F12" s="142"/>
      <c r="G12" s="142"/>
      <c r="H12" s="142"/>
      <c r="I12" s="36" t="s">
        <v>49</v>
      </c>
      <c r="J12" s="76">
        <f>J14</f>
        <v>110</v>
      </c>
      <c r="K12" s="62"/>
      <c r="L12" s="35">
        <f>L14</f>
        <v>1084</v>
      </c>
      <c r="M12" s="91">
        <f>M14</f>
        <v>1200.5</v>
      </c>
    </row>
    <row r="13" spans="2:13" ht="17.25" customHeight="1">
      <c r="B13" s="144" t="s">
        <v>181</v>
      </c>
      <c r="C13" s="142"/>
      <c r="D13" s="142"/>
      <c r="E13" s="142"/>
      <c r="F13" s="142"/>
      <c r="G13" s="142"/>
      <c r="H13" s="142"/>
      <c r="I13" s="36" t="s">
        <v>49</v>
      </c>
      <c r="J13" s="77">
        <v>110</v>
      </c>
      <c r="K13" s="102" t="s">
        <v>182</v>
      </c>
      <c r="L13" s="35"/>
      <c r="M13" s="91">
        <f>M14</f>
        <v>1200.5</v>
      </c>
    </row>
    <row r="14" spans="2:13" ht="19.5" customHeight="1">
      <c r="B14" s="141" t="s">
        <v>34</v>
      </c>
      <c r="C14" s="142"/>
      <c r="D14" s="142"/>
      <c r="E14" s="142"/>
      <c r="F14" s="142"/>
      <c r="G14" s="142"/>
      <c r="H14" s="142"/>
      <c r="I14" s="36" t="s">
        <v>49</v>
      </c>
      <c r="J14" s="76">
        <v>110</v>
      </c>
      <c r="K14" s="62" t="s">
        <v>11</v>
      </c>
      <c r="L14" s="35">
        <v>1084</v>
      </c>
      <c r="M14" s="91">
        <v>1200.5</v>
      </c>
    </row>
    <row r="15" spans="2:13" ht="27" customHeight="1">
      <c r="B15" s="141" t="s">
        <v>179</v>
      </c>
      <c r="C15" s="142"/>
      <c r="D15" s="142"/>
      <c r="E15" s="142"/>
      <c r="F15" s="142"/>
      <c r="G15" s="142"/>
      <c r="H15" s="142"/>
      <c r="I15" s="105" t="s">
        <v>49</v>
      </c>
      <c r="J15" s="76">
        <v>200</v>
      </c>
      <c r="K15" s="106"/>
      <c r="L15" s="35"/>
      <c r="M15" s="91">
        <f>M16</f>
        <v>1475</v>
      </c>
    </row>
    <row r="16" spans="2:13" ht="28.5" customHeight="1">
      <c r="B16" s="141" t="s">
        <v>13</v>
      </c>
      <c r="C16" s="142"/>
      <c r="D16" s="142"/>
      <c r="E16" s="142"/>
      <c r="F16" s="142"/>
      <c r="G16" s="142"/>
      <c r="H16" s="142"/>
      <c r="I16" s="36" t="s">
        <v>49</v>
      </c>
      <c r="J16" s="76">
        <f>J18</f>
        <v>240</v>
      </c>
      <c r="K16" s="62"/>
      <c r="L16" s="35">
        <f>L18</f>
        <v>142</v>
      </c>
      <c r="M16" s="91">
        <f>M18</f>
        <v>1475</v>
      </c>
    </row>
    <row r="17" spans="2:13" ht="18" customHeight="1">
      <c r="B17" s="144" t="s">
        <v>181</v>
      </c>
      <c r="C17" s="142"/>
      <c r="D17" s="142"/>
      <c r="E17" s="142"/>
      <c r="F17" s="142"/>
      <c r="G17" s="142"/>
      <c r="H17" s="142"/>
      <c r="I17" s="36" t="s">
        <v>49</v>
      </c>
      <c r="J17" s="77">
        <v>240</v>
      </c>
      <c r="K17" s="102" t="s">
        <v>182</v>
      </c>
      <c r="L17" s="35"/>
      <c r="M17" s="91">
        <f>M18</f>
        <v>1475</v>
      </c>
    </row>
    <row r="18" spans="2:13" ht="14.25" customHeight="1">
      <c r="B18" s="141" t="s">
        <v>12</v>
      </c>
      <c r="C18" s="142"/>
      <c r="D18" s="142"/>
      <c r="E18" s="142"/>
      <c r="F18" s="142"/>
      <c r="G18" s="142"/>
      <c r="H18" s="142"/>
      <c r="I18" s="36" t="s">
        <v>49</v>
      </c>
      <c r="J18" s="76">
        <v>240</v>
      </c>
      <c r="K18" s="62" t="s">
        <v>11</v>
      </c>
      <c r="L18" s="35">
        <v>142</v>
      </c>
      <c r="M18" s="91">
        <v>1475</v>
      </c>
    </row>
    <row r="19" spans="2:13" ht="14.25" customHeight="1">
      <c r="B19" s="159" t="s">
        <v>180</v>
      </c>
      <c r="C19" s="160"/>
      <c r="D19" s="160"/>
      <c r="E19" s="160"/>
      <c r="F19" s="160"/>
      <c r="G19" s="160"/>
      <c r="H19" s="160"/>
      <c r="I19" s="34" t="s">
        <v>49</v>
      </c>
      <c r="J19" s="70">
        <v>800</v>
      </c>
      <c r="K19" s="62"/>
      <c r="L19" s="35"/>
      <c r="M19" s="90">
        <f>M20</f>
        <v>2</v>
      </c>
    </row>
    <row r="20" spans="2:13" ht="14.25" customHeight="1">
      <c r="B20" s="144" t="s">
        <v>46</v>
      </c>
      <c r="C20" s="142"/>
      <c r="D20" s="142"/>
      <c r="E20" s="142"/>
      <c r="F20" s="142"/>
      <c r="G20" s="142"/>
      <c r="H20" s="142"/>
      <c r="I20" s="36" t="s">
        <v>49</v>
      </c>
      <c r="J20" s="77">
        <v>850</v>
      </c>
      <c r="K20" s="62"/>
      <c r="L20" s="35" t="e">
        <f>#REF!</f>
        <v>#REF!</v>
      </c>
      <c r="M20" s="91">
        <f>M22</f>
        <v>2</v>
      </c>
    </row>
    <row r="21" spans="2:13" ht="14.25" customHeight="1">
      <c r="B21" s="144" t="s">
        <v>181</v>
      </c>
      <c r="C21" s="142"/>
      <c r="D21" s="142"/>
      <c r="E21" s="142"/>
      <c r="F21" s="142"/>
      <c r="G21" s="142"/>
      <c r="H21" s="142"/>
      <c r="I21" s="36" t="s">
        <v>49</v>
      </c>
      <c r="J21" s="77">
        <v>850</v>
      </c>
      <c r="K21" s="102" t="s">
        <v>182</v>
      </c>
      <c r="L21" s="35"/>
      <c r="M21" s="91">
        <f>M22</f>
        <v>2</v>
      </c>
    </row>
    <row r="22" spans="2:13" ht="14.25" customHeight="1">
      <c r="B22" s="141" t="s">
        <v>12</v>
      </c>
      <c r="C22" s="142"/>
      <c r="D22" s="142"/>
      <c r="E22" s="142"/>
      <c r="F22" s="142"/>
      <c r="G22" s="142"/>
      <c r="H22" s="142"/>
      <c r="I22" s="36" t="s">
        <v>49</v>
      </c>
      <c r="J22" s="77">
        <v>850</v>
      </c>
      <c r="K22" s="62" t="s">
        <v>11</v>
      </c>
      <c r="L22" s="35">
        <v>142</v>
      </c>
      <c r="M22" s="91">
        <v>2</v>
      </c>
    </row>
    <row r="23" spans="2:13" ht="21.75" customHeight="1">
      <c r="B23" s="155" t="s">
        <v>50</v>
      </c>
      <c r="C23" s="156"/>
      <c r="D23" s="156"/>
      <c r="E23" s="156"/>
      <c r="F23" s="156"/>
      <c r="G23" s="156"/>
      <c r="H23" s="156"/>
      <c r="I23" s="42" t="s">
        <v>71</v>
      </c>
      <c r="J23" s="75"/>
      <c r="K23" s="60"/>
      <c r="L23" s="43" t="e">
        <f>L26+#REF!+L56+L67+#REF!+#REF!+#REF!</f>
        <v>#REF!</v>
      </c>
      <c r="M23" s="89">
        <f>M24</f>
        <v>1142.3</v>
      </c>
    </row>
    <row r="24" spans="2:13" ht="20.25" customHeight="1">
      <c r="B24" s="141" t="s">
        <v>52</v>
      </c>
      <c r="C24" s="142"/>
      <c r="D24" s="142"/>
      <c r="E24" s="142"/>
      <c r="F24" s="142"/>
      <c r="G24" s="142"/>
      <c r="H24" s="142"/>
      <c r="I24" s="105" t="s">
        <v>74</v>
      </c>
      <c r="J24" s="76"/>
      <c r="K24" s="106"/>
      <c r="L24" s="35" t="e">
        <f>L26+#REF!+L30</f>
        <v>#REF!</v>
      </c>
      <c r="M24" s="91">
        <f>M26+M30</f>
        <v>1142.3</v>
      </c>
    </row>
    <row r="25" spans="2:13" ht="57.75" customHeight="1">
      <c r="B25" s="141" t="s">
        <v>178</v>
      </c>
      <c r="C25" s="142"/>
      <c r="D25" s="142"/>
      <c r="E25" s="142"/>
      <c r="F25" s="142"/>
      <c r="G25" s="142"/>
      <c r="H25" s="142"/>
      <c r="I25" s="105" t="s">
        <v>74</v>
      </c>
      <c r="J25" s="76">
        <v>100</v>
      </c>
      <c r="K25" s="106"/>
      <c r="L25" s="35"/>
      <c r="M25" s="91">
        <f>M26</f>
        <v>557.3</v>
      </c>
    </row>
    <row r="26" spans="2:13" ht="21" customHeight="1">
      <c r="B26" s="144" t="s">
        <v>162</v>
      </c>
      <c r="C26" s="142"/>
      <c r="D26" s="142"/>
      <c r="E26" s="142"/>
      <c r="F26" s="142"/>
      <c r="G26" s="142"/>
      <c r="H26" s="142"/>
      <c r="I26" s="36" t="s">
        <v>74</v>
      </c>
      <c r="J26" s="76">
        <v>110</v>
      </c>
      <c r="K26" s="62"/>
      <c r="L26" s="35">
        <f>L28</f>
        <v>407</v>
      </c>
      <c r="M26" s="91">
        <f>M28</f>
        <v>557.3</v>
      </c>
    </row>
    <row r="27" spans="2:13" ht="21" customHeight="1">
      <c r="B27" s="144" t="s">
        <v>181</v>
      </c>
      <c r="C27" s="142"/>
      <c r="D27" s="142"/>
      <c r="E27" s="142"/>
      <c r="F27" s="142"/>
      <c r="G27" s="142"/>
      <c r="H27" s="142"/>
      <c r="I27" s="36" t="s">
        <v>183</v>
      </c>
      <c r="J27" s="76">
        <v>110</v>
      </c>
      <c r="K27" s="102" t="s">
        <v>182</v>
      </c>
      <c r="L27" s="35"/>
      <c r="M27" s="91">
        <f>M28</f>
        <v>557.3</v>
      </c>
    </row>
    <row r="28" spans="2:13" ht="16.5" customHeight="1">
      <c r="B28" s="141" t="s">
        <v>33</v>
      </c>
      <c r="C28" s="142"/>
      <c r="D28" s="142"/>
      <c r="E28" s="142"/>
      <c r="F28" s="142"/>
      <c r="G28" s="142"/>
      <c r="H28" s="142"/>
      <c r="I28" s="36" t="s">
        <v>74</v>
      </c>
      <c r="J28" s="76">
        <v>110</v>
      </c>
      <c r="K28" s="62" t="s">
        <v>11</v>
      </c>
      <c r="L28" s="35">
        <v>407</v>
      </c>
      <c r="M28" s="91">
        <v>557.3</v>
      </c>
    </row>
    <row r="29" spans="2:13" ht="25.5" customHeight="1">
      <c r="B29" s="141" t="s">
        <v>179</v>
      </c>
      <c r="C29" s="142"/>
      <c r="D29" s="142"/>
      <c r="E29" s="142"/>
      <c r="F29" s="142"/>
      <c r="G29" s="142"/>
      <c r="H29" s="142"/>
      <c r="I29" s="36" t="s">
        <v>74</v>
      </c>
      <c r="J29" s="76">
        <v>200</v>
      </c>
      <c r="K29" s="62"/>
      <c r="L29" s="35"/>
      <c r="M29" s="91">
        <f>M30</f>
        <v>585</v>
      </c>
    </row>
    <row r="30" spans="2:13" ht="29.25" customHeight="1">
      <c r="B30" s="141" t="s">
        <v>13</v>
      </c>
      <c r="C30" s="142"/>
      <c r="D30" s="142"/>
      <c r="E30" s="142"/>
      <c r="F30" s="142"/>
      <c r="G30" s="142"/>
      <c r="H30" s="142"/>
      <c r="I30" s="36" t="s">
        <v>74</v>
      </c>
      <c r="J30" s="76">
        <f>J32</f>
        <v>240</v>
      </c>
      <c r="K30" s="62"/>
      <c r="L30" s="35">
        <f>L32</f>
        <v>5</v>
      </c>
      <c r="M30" s="91">
        <f>M32</f>
        <v>585</v>
      </c>
    </row>
    <row r="31" spans="2:13" ht="24.75" customHeight="1">
      <c r="B31" s="144" t="s">
        <v>181</v>
      </c>
      <c r="C31" s="142"/>
      <c r="D31" s="142"/>
      <c r="E31" s="142"/>
      <c r="F31" s="142"/>
      <c r="G31" s="142"/>
      <c r="H31" s="142"/>
      <c r="I31" s="36" t="s">
        <v>183</v>
      </c>
      <c r="J31" s="76">
        <v>240</v>
      </c>
      <c r="K31" s="102" t="s">
        <v>182</v>
      </c>
      <c r="L31" s="35"/>
      <c r="M31" s="91">
        <f>M32</f>
        <v>585</v>
      </c>
    </row>
    <row r="32" spans="2:13" ht="16.5" customHeight="1">
      <c r="B32" s="141" t="s">
        <v>35</v>
      </c>
      <c r="C32" s="142"/>
      <c r="D32" s="142"/>
      <c r="E32" s="142"/>
      <c r="F32" s="142"/>
      <c r="G32" s="142"/>
      <c r="H32" s="142"/>
      <c r="I32" s="36" t="s">
        <v>74</v>
      </c>
      <c r="J32" s="76">
        <v>240</v>
      </c>
      <c r="K32" s="62" t="s">
        <v>11</v>
      </c>
      <c r="L32" s="35">
        <v>5</v>
      </c>
      <c r="M32" s="91">
        <v>585</v>
      </c>
    </row>
    <row r="33" spans="2:13" ht="35.25" customHeight="1">
      <c r="B33" s="155" t="s">
        <v>117</v>
      </c>
      <c r="C33" s="156"/>
      <c r="D33" s="156"/>
      <c r="E33" s="156"/>
      <c r="F33" s="156"/>
      <c r="G33" s="156"/>
      <c r="H33" s="156"/>
      <c r="I33" s="42" t="s">
        <v>72</v>
      </c>
      <c r="J33" s="75"/>
      <c r="K33" s="60"/>
      <c r="L33" s="43" t="e">
        <f>L36+#REF!+#REF!+#REF!+#REF!+#REF!+L44</f>
        <v>#REF!</v>
      </c>
      <c r="M33" s="89">
        <f>M35</f>
        <v>150</v>
      </c>
    </row>
    <row r="34" spans="2:13" ht="35.25" customHeight="1">
      <c r="B34" s="220" t="s">
        <v>186</v>
      </c>
      <c r="C34" s="221"/>
      <c r="D34" s="221"/>
      <c r="E34" s="221"/>
      <c r="F34" s="221"/>
      <c r="G34" s="221"/>
      <c r="H34" s="222"/>
      <c r="I34" s="34" t="s">
        <v>73</v>
      </c>
      <c r="J34" s="75"/>
      <c r="K34" s="60"/>
      <c r="L34" s="43"/>
      <c r="M34" s="89"/>
    </row>
    <row r="35" spans="2:13" ht="29.25" customHeight="1">
      <c r="B35" s="141" t="s">
        <v>179</v>
      </c>
      <c r="C35" s="142"/>
      <c r="D35" s="142"/>
      <c r="E35" s="142"/>
      <c r="F35" s="142"/>
      <c r="G35" s="142"/>
      <c r="H35" s="142"/>
      <c r="I35" s="34" t="s">
        <v>73</v>
      </c>
      <c r="J35" s="77">
        <v>200</v>
      </c>
      <c r="K35" s="62"/>
      <c r="L35" s="35">
        <f>L36</f>
        <v>10</v>
      </c>
      <c r="M35" s="91">
        <f>M36</f>
        <v>150</v>
      </c>
    </row>
    <row r="36" spans="2:13" ht="27.75" customHeight="1">
      <c r="B36" s="141" t="s">
        <v>13</v>
      </c>
      <c r="C36" s="142"/>
      <c r="D36" s="142"/>
      <c r="E36" s="142"/>
      <c r="F36" s="142"/>
      <c r="G36" s="142"/>
      <c r="H36" s="142"/>
      <c r="I36" s="36" t="s">
        <v>73</v>
      </c>
      <c r="J36" s="76">
        <f>J38</f>
        <v>240</v>
      </c>
      <c r="K36" s="62"/>
      <c r="L36" s="35">
        <f>L38</f>
        <v>10</v>
      </c>
      <c r="M36" s="91">
        <f>M38</f>
        <v>150</v>
      </c>
    </row>
    <row r="37" spans="2:13" ht="16.5" customHeight="1">
      <c r="B37" s="144" t="s">
        <v>181</v>
      </c>
      <c r="C37" s="142"/>
      <c r="D37" s="142"/>
      <c r="E37" s="142"/>
      <c r="F37" s="142"/>
      <c r="G37" s="142"/>
      <c r="H37" s="142"/>
      <c r="I37" s="36" t="s">
        <v>73</v>
      </c>
      <c r="J37" s="76">
        <v>240</v>
      </c>
      <c r="K37" s="102" t="s">
        <v>182</v>
      </c>
      <c r="L37" s="35"/>
      <c r="M37" s="91">
        <f>M38</f>
        <v>150</v>
      </c>
    </row>
    <row r="38" spans="2:13" ht="14.25" customHeight="1">
      <c r="B38" s="141" t="s">
        <v>12</v>
      </c>
      <c r="C38" s="142"/>
      <c r="D38" s="142"/>
      <c r="E38" s="142"/>
      <c r="F38" s="142"/>
      <c r="G38" s="142"/>
      <c r="H38" s="142"/>
      <c r="I38" s="36" t="s">
        <v>73</v>
      </c>
      <c r="J38" s="76">
        <v>240</v>
      </c>
      <c r="K38" s="62" t="s">
        <v>11</v>
      </c>
      <c r="L38" s="35">
        <v>10</v>
      </c>
      <c r="M38" s="91">
        <v>150</v>
      </c>
    </row>
    <row r="39" spans="2:13" ht="36.75" customHeight="1">
      <c r="B39" s="155" t="s">
        <v>155</v>
      </c>
      <c r="C39" s="156"/>
      <c r="D39" s="156"/>
      <c r="E39" s="156"/>
      <c r="F39" s="156"/>
      <c r="G39" s="156"/>
      <c r="H39" s="156"/>
      <c r="I39" s="42" t="s">
        <v>158</v>
      </c>
      <c r="J39" s="120"/>
      <c r="K39" s="121"/>
      <c r="L39" s="116"/>
      <c r="M39" s="123">
        <f>M40</f>
        <v>510</v>
      </c>
    </row>
    <row r="40" spans="2:13" ht="54" customHeight="1">
      <c r="B40" s="144" t="s">
        <v>184</v>
      </c>
      <c r="C40" s="142"/>
      <c r="D40" s="142"/>
      <c r="E40" s="142"/>
      <c r="F40" s="142"/>
      <c r="G40" s="142"/>
      <c r="H40" s="142"/>
      <c r="I40" s="114" t="str">
        <f>I41</f>
        <v>22 1 04 70360</v>
      </c>
      <c r="J40" s="118">
        <v>100</v>
      </c>
      <c r="K40" s="119"/>
      <c r="L40" s="116"/>
      <c r="M40" s="117">
        <f>M41</f>
        <v>510</v>
      </c>
    </row>
    <row r="41" spans="2:13" ht="16.5" customHeight="1">
      <c r="B41" s="144" t="s">
        <v>162</v>
      </c>
      <c r="C41" s="142"/>
      <c r="D41" s="142"/>
      <c r="E41" s="142"/>
      <c r="F41" s="142"/>
      <c r="G41" s="142"/>
      <c r="H41" s="142"/>
      <c r="I41" s="114" t="str">
        <f>I43</f>
        <v>22 1 04 70360</v>
      </c>
      <c r="J41" s="115">
        <f>J43</f>
        <v>110</v>
      </c>
      <c r="K41" s="122"/>
      <c r="L41" s="116"/>
      <c r="M41" s="117">
        <f>M43</f>
        <v>510</v>
      </c>
    </row>
    <row r="42" spans="2:13" ht="16.5" customHeight="1">
      <c r="B42" s="144" t="s">
        <v>181</v>
      </c>
      <c r="C42" s="142"/>
      <c r="D42" s="142"/>
      <c r="E42" s="142"/>
      <c r="F42" s="142"/>
      <c r="G42" s="142"/>
      <c r="H42" s="142"/>
      <c r="I42" s="114" t="s">
        <v>157</v>
      </c>
      <c r="J42" s="76">
        <v>110</v>
      </c>
      <c r="K42" s="102" t="s">
        <v>182</v>
      </c>
      <c r="L42" s="116"/>
      <c r="M42" s="117"/>
    </row>
    <row r="43" spans="2:13" ht="16.5" customHeight="1">
      <c r="B43" s="144" t="s">
        <v>156</v>
      </c>
      <c r="C43" s="142"/>
      <c r="D43" s="142"/>
      <c r="E43" s="142"/>
      <c r="F43" s="142"/>
      <c r="G43" s="142"/>
      <c r="H43" s="142"/>
      <c r="I43" s="114" t="s">
        <v>157</v>
      </c>
      <c r="J43" s="115">
        <v>110</v>
      </c>
      <c r="K43" s="122" t="s">
        <v>11</v>
      </c>
      <c r="L43" s="116"/>
      <c r="M43" s="117">
        <v>510</v>
      </c>
    </row>
    <row r="44" spans="2:13" ht="28.5" customHeight="1">
      <c r="B44" s="155" t="s">
        <v>53</v>
      </c>
      <c r="C44" s="156"/>
      <c r="D44" s="156"/>
      <c r="E44" s="156"/>
      <c r="F44" s="156"/>
      <c r="G44" s="156"/>
      <c r="H44" s="156"/>
      <c r="I44" s="42" t="s">
        <v>54</v>
      </c>
      <c r="J44" s="75"/>
      <c r="K44" s="60"/>
      <c r="L44" s="43" t="e">
        <f>#REF!+#REF!+L95+L110+#REF!+#REF!+#REF!</f>
        <v>#REF!</v>
      </c>
      <c r="M44" s="89">
        <f>M45</f>
        <v>250</v>
      </c>
    </row>
    <row r="45" spans="2:13" ht="45.75" customHeight="1">
      <c r="B45" s="148" t="s">
        <v>118</v>
      </c>
      <c r="C45" s="149"/>
      <c r="D45" s="149"/>
      <c r="E45" s="149"/>
      <c r="F45" s="149"/>
      <c r="G45" s="149"/>
      <c r="H45" s="149"/>
      <c r="I45" s="37" t="str">
        <f>I47</f>
        <v>22 1 07 05120</v>
      </c>
      <c r="J45" s="70"/>
      <c r="K45" s="61"/>
      <c r="L45" s="41" t="e">
        <f>L47+#REF!</f>
        <v>#REF!</v>
      </c>
      <c r="M45" s="90">
        <f>M47</f>
        <v>250</v>
      </c>
    </row>
    <row r="46" spans="2:13" ht="27.75" customHeight="1">
      <c r="B46" s="141" t="s">
        <v>179</v>
      </c>
      <c r="C46" s="142"/>
      <c r="D46" s="142"/>
      <c r="E46" s="142"/>
      <c r="F46" s="142"/>
      <c r="G46" s="142"/>
      <c r="H46" s="142"/>
      <c r="I46" s="34" t="s">
        <v>185</v>
      </c>
      <c r="J46" s="77">
        <v>200</v>
      </c>
      <c r="K46" s="61"/>
      <c r="L46" s="41"/>
      <c r="M46" s="90">
        <f>M47</f>
        <v>250</v>
      </c>
    </row>
    <row r="47" spans="2:13" ht="28.5" customHeight="1">
      <c r="B47" s="141" t="s">
        <v>13</v>
      </c>
      <c r="C47" s="142"/>
      <c r="D47" s="142"/>
      <c r="E47" s="142"/>
      <c r="F47" s="142"/>
      <c r="G47" s="142"/>
      <c r="H47" s="142"/>
      <c r="I47" s="38" t="str">
        <f>I49</f>
        <v>22 1 07 05120</v>
      </c>
      <c r="J47" s="77">
        <f>J49</f>
        <v>240</v>
      </c>
      <c r="K47" s="62"/>
      <c r="L47" s="35">
        <f>L49</f>
        <v>100</v>
      </c>
      <c r="M47" s="91">
        <f>M49</f>
        <v>250</v>
      </c>
    </row>
    <row r="48" spans="2:13" ht="18.75" customHeight="1">
      <c r="B48" s="144" t="s">
        <v>181</v>
      </c>
      <c r="C48" s="142"/>
      <c r="D48" s="142"/>
      <c r="E48" s="142"/>
      <c r="F48" s="142"/>
      <c r="G48" s="142"/>
      <c r="H48" s="142"/>
      <c r="I48" s="38" t="str">
        <f>I50</f>
        <v>22 1 08 05120</v>
      </c>
      <c r="J48" s="76">
        <v>240</v>
      </c>
      <c r="K48" s="102" t="s">
        <v>182</v>
      </c>
      <c r="L48" s="35"/>
      <c r="M48" s="91">
        <f>M49</f>
        <v>250</v>
      </c>
    </row>
    <row r="49" spans="2:13" ht="16.5" customHeight="1">
      <c r="B49" s="144" t="s">
        <v>12</v>
      </c>
      <c r="C49" s="142"/>
      <c r="D49" s="142"/>
      <c r="E49" s="142"/>
      <c r="F49" s="142"/>
      <c r="G49" s="142"/>
      <c r="H49" s="142"/>
      <c r="I49" s="38" t="s">
        <v>75</v>
      </c>
      <c r="J49" s="77">
        <v>240</v>
      </c>
      <c r="K49" s="62" t="s">
        <v>11</v>
      </c>
      <c r="L49" s="35">
        <v>100</v>
      </c>
      <c r="M49" s="91">
        <v>250</v>
      </c>
    </row>
    <row r="50" spans="2:246" s="113" customFormat="1" ht="28.5" customHeight="1">
      <c r="B50" s="155" t="s">
        <v>163</v>
      </c>
      <c r="C50" s="156"/>
      <c r="D50" s="156"/>
      <c r="E50" s="156"/>
      <c r="F50" s="156"/>
      <c r="G50" s="156"/>
      <c r="H50" s="156"/>
      <c r="I50" s="108" t="str">
        <f>I51</f>
        <v>22 1 08 05120</v>
      </c>
      <c r="J50" s="109" t="s">
        <v>44</v>
      </c>
      <c r="K50" s="126"/>
      <c r="L50" s="110" t="e">
        <f>L51+#REF!</f>
        <v>#REF!</v>
      </c>
      <c r="M50" s="111">
        <f>M51</f>
        <v>350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</row>
    <row r="51" spans="2:13" ht="40.5" customHeight="1">
      <c r="B51" s="148" t="s">
        <v>118</v>
      </c>
      <c r="C51" s="149"/>
      <c r="D51" s="149"/>
      <c r="E51" s="149"/>
      <c r="F51" s="149"/>
      <c r="G51" s="149"/>
      <c r="H51" s="149"/>
      <c r="I51" s="37" t="str">
        <f>I53</f>
        <v>22 1 08 05120</v>
      </c>
      <c r="J51" s="70">
        <f>J53</f>
        <v>240</v>
      </c>
      <c r="K51" s="107"/>
      <c r="L51" s="41">
        <f>L53</f>
        <v>100</v>
      </c>
      <c r="M51" s="90">
        <f>M53</f>
        <v>350</v>
      </c>
    </row>
    <row r="52" spans="2:13" ht="31.5" customHeight="1">
      <c r="B52" s="141" t="s">
        <v>179</v>
      </c>
      <c r="C52" s="142"/>
      <c r="D52" s="142"/>
      <c r="E52" s="142"/>
      <c r="F52" s="142"/>
      <c r="G52" s="142"/>
      <c r="H52" s="142"/>
      <c r="I52" s="34" t="str">
        <f>I53</f>
        <v>22 1 08 05120</v>
      </c>
      <c r="J52" s="77">
        <v>200</v>
      </c>
      <c r="K52" s="107"/>
      <c r="L52" s="41"/>
      <c r="M52" s="90">
        <f>M53</f>
        <v>350</v>
      </c>
    </row>
    <row r="53" spans="2:13" ht="25.5" customHeight="1">
      <c r="B53" s="141" t="s">
        <v>13</v>
      </c>
      <c r="C53" s="142"/>
      <c r="D53" s="142"/>
      <c r="E53" s="142"/>
      <c r="F53" s="142"/>
      <c r="G53" s="142"/>
      <c r="H53" s="142"/>
      <c r="I53" s="38" t="str">
        <f>I55</f>
        <v>22 1 08 05120</v>
      </c>
      <c r="J53" s="77">
        <f>J55</f>
        <v>240</v>
      </c>
      <c r="K53" s="102"/>
      <c r="L53" s="35">
        <v>100</v>
      </c>
      <c r="M53" s="91">
        <f>M55</f>
        <v>350</v>
      </c>
    </row>
    <row r="54" spans="2:13" ht="17.25" customHeight="1">
      <c r="B54" s="144" t="s">
        <v>164</v>
      </c>
      <c r="C54" s="142"/>
      <c r="D54" s="142"/>
      <c r="E54" s="142"/>
      <c r="F54" s="142"/>
      <c r="G54" s="142"/>
      <c r="H54" s="142"/>
      <c r="I54" s="38" t="s">
        <v>165</v>
      </c>
      <c r="J54" s="77">
        <v>240</v>
      </c>
      <c r="K54" s="102" t="s">
        <v>187</v>
      </c>
      <c r="L54" s="35"/>
      <c r="M54" s="91">
        <f>M55</f>
        <v>350</v>
      </c>
    </row>
    <row r="55" spans="2:246" s="113" customFormat="1" ht="18" customHeight="1">
      <c r="B55" s="144" t="s">
        <v>188</v>
      </c>
      <c r="C55" s="142"/>
      <c r="D55" s="142"/>
      <c r="E55" s="142"/>
      <c r="F55" s="142"/>
      <c r="G55" s="142"/>
      <c r="H55" s="142"/>
      <c r="I55" s="38" t="s">
        <v>165</v>
      </c>
      <c r="J55" s="77">
        <v>240</v>
      </c>
      <c r="K55" s="102">
        <v>1105</v>
      </c>
      <c r="L55" s="124" t="e">
        <f>#REF!+#REF!</f>
        <v>#REF!</v>
      </c>
      <c r="M55" s="125">
        <v>350</v>
      </c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</row>
    <row r="56" spans="2:13" ht="57.75" customHeight="1">
      <c r="B56" s="172" t="s">
        <v>38</v>
      </c>
      <c r="C56" s="173"/>
      <c r="D56" s="173"/>
      <c r="E56" s="173"/>
      <c r="F56" s="173"/>
      <c r="G56" s="173"/>
      <c r="H56" s="173"/>
      <c r="I56" s="44" t="s">
        <v>77</v>
      </c>
      <c r="J56" s="78"/>
      <c r="K56" s="63"/>
      <c r="L56" s="45" t="e">
        <f>#REF!+#REF!+#REF!+#REF!+#REF!+#REF!+#REF!+#REF!+#REF!+L85+#REF!+L95</f>
        <v>#REF!</v>
      </c>
      <c r="M56" s="94">
        <f>M57+M68+M84</f>
        <v>5164.2</v>
      </c>
    </row>
    <row r="57" spans="2:13" ht="32.25" customHeight="1">
      <c r="B57" s="155" t="s">
        <v>55</v>
      </c>
      <c r="C57" s="156"/>
      <c r="D57" s="156"/>
      <c r="E57" s="156"/>
      <c r="F57" s="156"/>
      <c r="G57" s="156"/>
      <c r="H57" s="156"/>
      <c r="I57" s="42" t="s">
        <v>76</v>
      </c>
      <c r="J57" s="75"/>
      <c r="K57" s="60"/>
      <c r="L57" s="43" t="e">
        <f>#REF!+#REF!+#REF!+#REF!+#REF!+#REF!+L89</f>
        <v>#REF!</v>
      </c>
      <c r="M57" s="89">
        <f>M58+M63</f>
        <v>550</v>
      </c>
    </row>
    <row r="58" spans="2:13" ht="19.5" customHeight="1">
      <c r="B58" s="159" t="s">
        <v>189</v>
      </c>
      <c r="C58" s="160"/>
      <c r="D58" s="160"/>
      <c r="E58" s="160"/>
      <c r="F58" s="160"/>
      <c r="G58" s="160"/>
      <c r="H58" s="160"/>
      <c r="I58" s="34" t="str">
        <f>I59</f>
        <v>22 2 01 09601</v>
      </c>
      <c r="J58" s="70"/>
      <c r="K58" s="61"/>
      <c r="L58" s="41">
        <f>L59</f>
        <v>78</v>
      </c>
      <c r="M58" s="90">
        <f>M59</f>
        <v>180</v>
      </c>
    </row>
    <row r="59" spans="2:13" ht="26.25" customHeight="1">
      <c r="B59" s="139" t="s">
        <v>190</v>
      </c>
      <c r="C59" s="140"/>
      <c r="D59" s="140"/>
      <c r="E59" s="140"/>
      <c r="F59" s="140"/>
      <c r="G59" s="140"/>
      <c r="H59" s="140"/>
      <c r="I59" s="10" t="str">
        <f>I62</f>
        <v>22 2 01 09601</v>
      </c>
      <c r="J59" s="79">
        <v>600</v>
      </c>
      <c r="K59" s="57"/>
      <c r="L59" s="2">
        <f>L62</f>
        <v>78</v>
      </c>
      <c r="M59" s="93">
        <f>M62</f>
        <v>180</v>
      </c>
    </row>
    <row r="60" spans="2:13" ht="26.25" customHeight="1">
      <c r="B60" s="139" t="s">
        <v>174</v>
      </c>
      <c r="C60" s="140"/>
      <c r="D60" s="140"/>
      <c r="E60" s="140"/>
      <c r="F60" s="140"/>
      <c r="G60" s="140"/>
      <c r="H60" s="140"/>
      <c r="I60" s="10" t="str">
        <f>I61</f>
        <v>22 2 01 09601</v>
      </c>
      <c r="J60" s="79">
        <v>630</v>
      </c>
      <c r="K60" s="57"/>
      <c r="L60" s="2"/>
      <c r="M60" s="93">
        <f>M62</f>
        <v>180</v>
      </c>
    </row>
    <row r="61" spans="2:13" ht="19.5" customHeight="1">
      <c r="B61" s="139" t="s">
        <v>192</v>
      </c>
      <c r="C61" s="140"/>
      <c r="D61" s="140"/>
      <c r="E61" s="140"/>
      <c r="F61" s="140"/>
      <c r="G61" s="140"/>
      <c r="H61" s="140"/>
      <c r="I61" s="10" t="s">
        <v>209</v>
      </c>
      <c r="J61" s="79">
        <v>630</v>
      </c>
      <c r="K61" s="101" t="s">
        <v>191</v>
      </c>
      <c r="L61" s="2"/>
      <c r="M61" s="93">
        <f>M62</f>
        <v>180</v>
      </c>
    </row>
    <row r="62" spans="2:13" ht="18.75" customHeight="1">
      <c r="B62" s="143" t="s">
        <v>43</v>
      </c>
      <c r="C62" s="140"/>
      <c r="D62" s="140"/>
      <c r="E62" s="140"/>
      <c r="F62" s="140"/>
      <c r="G62" s="140"/>
      <c r="H62" s="140"/>
      <c r="I62" s="10" t="s">
        <v>209</v>
      </c>
      <c r="J62" s="79">
        <v>630</v>
      </c>
      <c r="K62" s="57" t="s">
        <v>42</v>
      </c>
      <c r="L62" s="2">
        <v>78</v>
      </c>
      <c r="M62" s="93">
        <v>180</v>
      </c>
    </row>
    <row r="63" spans="2:13" ht="28.5" customHeight="1">
      <c r="B63" s="159" t="s">
        <v>119</v>
      </c>
      <c r="C63" s="160"/>
      <c r="D63" s="160"/>
      <c r="E63" s="160"/>
      <c r="F63" s="160"/>
      <c r="G63" s="160"/>
      <c r="H63" s="160"/>
      <c r="I63" s="34" t="str">
        <f>I65</f>
        <v>22 2 01 00250</v>
      </c>
      <c r="J63" s="70"/>
      <c r="K63" s="61"/>
      <c r="L63" s="41">
        <f>L65</f>
        <v>78</v>
      </c>
      <c r="M63" s="90">
        <f>M65</f>
        <v>370</v>
      </c>
    </row>
    <row r="64" spans="2:13" ht="28.5" customHeight="1">
      <c r="B64" s="141" t="s">
        <v>179</v>
      </c>
      <c r="C64" s="142"/>
      <c r="D64" s="142"/>
      <c r="E64" s="142"/>
      <c r="F64" s="142"/>
      <c r="G64" s="142"/>
      <c r="H64" s="142"/>
      <c r="I64" s="105" t="str">
        <f>I65</f>
        <v>22 2 01 00250</v>
      </c>
      <c r="J64" s="76">
        <v>200</v>
      </c>
      <c r="K64" s="106"/>
      <c r="L64" s="35"/>
      <c r="M64" s="91">
        <f>M65</f>
        <v>370</v>
      </c>
    </row>
    <row r="65" spans="2:13" ht="26.25" customHeight="1">
      <c r="B65" s="143" t="s">
        <v>13</v>
      </c>
      <c r="C65" s="140"/>
      <c r="D65" s="140"/>
      <c r="E65" s="140"/>
      <c r="F65" s="140"/>
      <c r="G65" s="140"/>
      <c r="H65" s="140"/>
      <c r="I65" s="10" t="str">
        <f>I67</f>
        <v>22 2 01 00250</v>
      </c>
      <c r="J65" s="79">
        <f>J67</f>
        <v>240</v>
      </c>
      <c r="K65" s="57"/>
      <c r="L65" s="2">
        <f>L67</f>
        <v>78</v>
      </c>
      <c r="M65" s="93">
        <f>M67</f>
        <v>370</v>
      </c>
    </row>
    <row r="66" spans="2:13" ht="20.25" customHeight="1">
      <c r="B66" s="139" t="s">
        <v>192</v>
      </c>
      <c r="C66" s="140"/>
      <c r="D66" s="140"/>
      <c r="E66" s="140"/>
      <c r="F66" s="140"/>
      <c r="G66" s="140"/>
      <c r="H66" s="140"/>
      <c r="I66" s="10" t="s">
        <v>78</v>
      </c>
      <c r="J66" s="79">
        <v>240</v>
      </c>
      <c r="K66" s="101" t="s">
        <v>191</v>
      </c>
      <c r="L66" s="2"/>
      <c r="M66" s="93">
        <f>M67</f>
        <v>370</v>
      </c>
    </row>
    <row r="67" spans="2:13" ht="16.5" customHeight="1">
      <c r="B67" s="143" t="s">
        <v>43</v>
      </c>
      <c r="C67" s="140"/>
      <c r="D67" s="140"/>
      <c r="E67" s="140"/>
      <c r="F67" s="140"/>
      <c r="G67" s="140"/>
      <c r="H67" s="140"/>
      <c r="I67" s="10" t="s">
        <v>78</v>
      </c>
      <c r="J67" s="79">
        <v>240</v>
      </c>
      <c r="K67" s="57" t="s">
        <v>42</v>
      </c>
      <c r="L67" s="2">
        <v>78</v>
      </c>
      <c r="M67" s="93">
        <v>370</v>
      </c>
    </row>
    <row r="68" spans="2:13" ht="32.25" customHeight="1">
      <c r="B68" s="155" t="s">
        <v>56</v>
      </c>
      <c r="C68" s="156"/>
      <c r="D68" s="156"/>
      <c r="E68" s="156"/>
      <c r="F68" s="156"/>
      <c r="G68" s="156"/>
      <c r="H68" s="156"/>
      <c r="I68" s="42" t="s">
        <v>79</v>
      </c>
      <c r="J68" s="75"/>
      <c r="K68" s="60"/>
      <c r="L68" s="43" t="e">
        <f>#REF!+L87+#REF!+L120+#REF!+#REF!+L110</f>
        <v>#REF!</v>
      </c>
      <c r="M68" s="89">
        <f>M69+M74+M79</f>
        <v>520</v>
      </c>
    </row>
    <row r="69" spans="2:256" ht="18" customHeight="1">
      <c r="B69" s="159" t="s">
        <v>139</v>
      </c>
      <c r="C69" s="160"/>
      <c r="D69" s="160"/>
      <c r="E69" s="160"/>
      <c r="F69" s="160"/>
      <c r="G69" s="160"/>
      <c r="H69" s="160"/>
      <c r="I69" s="34" t="str">
        <f>I71</f>
        <v>22 2 02 00360</v>
      </c>
      <c r="J69" s="70"/>
      <c r="K69" s="61"/>
      <c r="L69" s="41">
        <f>L71</f>
        <v>120</v>
      </c>
      <c r="M69" s="90">
        <f>M71</f>
        <v>200</v>
      </c>
      <c r="IV69">
        <f>SUM(A69:IU69)</f>
        <v>320</v>
      </c>
    </row>
    <row r="70" spans="2:13" ht="30.75" customHeight="1">
      <c r="B70" s="141" t="s">
        <v>179</v>
      </c>
      <c r="C70" s="142"/>
      <c r="D70" s="142"/>
      <c r="E70" s="142"/>
      <c r="F70" s="142"/>
      <c r="G70" s="142"/>
      <c r="H70" s="142"/>
      <c r="I70" s="105" t="str">
        <f>I71</f>
        <v>22 2 02 00360</v>
      </c>
      <c r="J70" s="76">
        <v>200</v>
      </c>
      <c r="K70" s="106"/>
      <c r="L70" s="35"/>
      <c r="M70" s="91">
        <f>M71</f>
        <v>200</v>
      </c>
    </row>
    <row r="71" spans="2:13" ht="27.75" customHeight="1">
      <c r="B71" s="143" t="s">
        <v>13</v>
      </c>
      <c r="C71" s="140"/>
      <c r="D71" s="140"/>
      <c r="E71" s="140"/>
      <c r="F71" s="140"/>
      <c r="G71" s="140"/>
      <c r="H71" s="140"/>
      <c r="I71" s="7" t="str">
        <f>I73</f>
        <v>22 2 02 00360</v>
      </c>
      <c r="J71" s="79">
        <f>J73</f>
        <v>240</v>
      </c>
      <c r="K71" s="57"/>
      <c r="L71" s="2">
        <f>L73</f>
        <v>120</v>
      </c>
      <c r="M71" s="93">
        <f>M73</f>
        <v>200</v>
      </c>
    </row>
    <row r="72" spans="2:13" ht="27.75" customHeight="1">
      <c r="B72" s="139" t="s">
        <v>192</v>
      </c>
      <c r="C72" s="140"/>
      <c r="D72" s="140"/>
      <c r="E72" s="140"/>
      <c r="F72" s="140"/>
      <c r="G72" s="140"/>
      <c r="H72" s="140"/>
      <c r="I72" s="7" t="str">
        <f>I73</f>
        <v>22 2 02 00360</v>
      </c>
      <c r="J72" s="79">
        <f>J73</f>
        <v>240</v>
      </c>
      <c r="K72" s="101" t="s">
        <v>191</v>
      </c>
      <c r="L72" s="2"/>
      <c r="M72" s="93">
        <f>M73</f>
        <v>200</v>
      </c>
    </row>
    <row r="73" spans="2:13" ht="21.75" customHeight="1">
      <c r="B73" s="143" t="s">
        <v>16</v>
      </c>
      <c r="C73" s="140"/>
      <c r="D73" s="140"/>
      <c r="E73" s="140"/>
      <c r="F73" s="140"/>
      <c r="G73" s="140"/>
      <c r="H73" s="140"/>
      <c r="I73" s="10" t="s">
        <v>140</v>
      </c>
      <c r="J73" s="79">
        <v>240</v>
      </c>
      <c r="K73" s="57" t="s">
        <v>17</v>
      </c>
      <c r="L73" s="2">
        <v>120</v>
      </c>
      <c r="M73" s="93">
        <v>200</v>
      </c>
    </row>
    <row r="74" spans="2:256" ht="27.75" customHeight="1">
      <c r="B74" s="159" t="s">
        <v>138</v>
      </c>
      <c r="C74" s="160"/>
      <c r="D74" s="160"/>
      <c r="E74" s="160"/>
      <c r="F74" s="160"/>
      <c r="G74" s="160"/>
      <c r="H74" s="160"/>
      <c r="I74" s="34" t="str">
        <f>I76</f>
        <v>22 2 02 01530</v>
      </c>
      <c r="J74" s="70"/>
      <c r="K74" s="61"/>
      <c r="L74" s="41">
        <f>L76</f>
        <v>120</v>
      </c>
      <c r="M74" s="90">
        <f>M76</f>
        <v>170</v>
      </c>
      <c r="IV74">
        <f>SUM(A74:IU74)</f>
        <v>290</v>
      </c>
    </row>
    <row r="75" spans="2:13" ht="27.75" customHeight="1">
      <c r="B75" s="141" t="s">
        <v>179</v>
      </c>
      <c r="C75" s="142"/>
      <c r="D75" s="142"/>
      <c r="E75" s="142"/>
      <c r="F75" s="142"/>
      <c r="G75" s="142"/>
      <c r="H75" s="142"/>
      <c r="I75" s="105" t="str">
        <f>I76</f>
        <v>22 2 02 01530</v>
      </c>
      <c r="J75" s="76">
        <v>200</v>
      </c>
      <c r="K75" s="106"/>
      <c r="L75" s="35"/>
      <c r="M75" s="91">
        <f>M76</f>
        <v>170</v>
      </c>
    </row>
    <row r="76" spans="2:13" ht="27.75" customHeight="1">
      <c r="B76" s="143" t="s">
        <v>13</v>
      </c>
      <c r="C76" s="140"/>
      <c r="D76" s="140"/>
      <c r="E76" s="140"/>
      <c r="F76" s="140"/>
      <c r="G76" s="140"/>
      <c r="H76" s="140"/>
      <c r="I76" s="7" t="str">
        <f>I78</f>
        <v>22 2 02 01530</v>
      </c>
      <c r="J76" s="79">
        <f>J78</f>
        <v>240</v>
      </c>
      <c r="K76" s="57"/>
      <c r="L76" s="2">
        <f>L78</f>
        <v>120</v>
      </c>
      <c r="M76" s="93">
        <f>M78</f>
        <v>170</v>
      </c>
    </row>
    <row r="77" spans="2:13" ht="22.5" customHeight="1">
      <c r="B77" s="139" t="s">
        <v>192</v>
      </c>
      <c r="C77" s="140"/>
      <c r="D77" s="140"/>
      <c r="E77" s="140"/>
      <c r="F77" s="140"/>
      <c r="G77" s="140"/>
      <c r="H77" s="140"/>
      <c r="I77" s="7" t="str">
        <f>I78</f>
        <v>22 2 02 01530</v>
      </c>
      <c r="J77" s="79">
        <v>240</v>
      </c>
      <c r="K77" s="101" t="s">
        <v>191</v>
      </c>
      <c r="L77" s="2"/>
      <c r="M77" s="93">
        <f>M78</f>
        <v>170</v>
      </c>
    </row>
    <row r="78" spans="2:13" ht="16.5" customHeight="1">
      <c r="B78" s="143" t="s">
        <v>16</v>
      </c>
      <c r="C78" s="140"/>
      <c r="D78" s="140"/>
      <c r="E78" s="140"/>
      <c r="F78" s="140"/>
      <c r="G78" s="140"/>
      <c r="H78" s="140"/>
      <c r="I78" s="10" t="s">
        <v>161</v>
      </c>
      <c r="J78" s="79">
        <v>240</v>
      </c>
      <c r="K78" s="57" t="s">
        <v>17</v>
      </c>
      <c r="L78" s="2">
        <v>120</v>
      </c>
      <c r="M78" s="93">
        <v>170</v>
      </c>
    </row>
    <row r="79" spans="2:256" ht="30" customHeight="1">
      <c r="B79" s="159" t="s">
        <v>58</v>
      </c>
      <c r="C79" s="160"/>
      <c r="D79" s="160"/>
      <c r="E79" s="160"/>
      <c r="F79" s="160"/>
      <c r="G79" s="160"/>
      <c r="H79" s="160"/>
      <c r="I79" s="34" t="str">
        <f>I81</f>
        <v>22 2 02 01560</v>
      </c>
      <c r="J79" s="70"/>
      <c r="K79" s="61"/>
      <c r="L79" s="41">
        <f>L81</f>
        <v>120</v>
      </c>
      <c r="M79" s="90">
        <f>M81</f>
        <v>150</v>
      </c>
      <c r="IV79">
        <f>SUM(A79:IU79)</f>
        <v>270</v>
      </c>
    </row>
    <row r="80" spans="2:13" ht="30" customHeight="1">
      <c r="B80" s="141" t="s">
        <v>179</v>
      </c>
      <c r="C80" s="142"/>
      <c r="D80" s="142"/>
      <c r="E80" s="142"/>
      <c r="F80" s="142"/>
      <c r="G80" s="142"/>
      <c r="H80" s="142"/>
      <c r="I80" s="34" t="str">
        <f>I81</f>
        <v>22 2 02 01560</v>
      </c>
      <c r="J80" s="70">
        <v>200</v>
      </c>
      <c r="K80" s="61"/>
      <c r="L80" s="41"/>
      <c r="M80" s="91">
        <f>M81</f>
        <v>150</v>
      </c>
    </row>
    <row r="81" spans="2:13" ht="27.75" customHeight="1">
      <c r="B81" s="143" t="s">
        <v>13</v>
      </c>
      <c r="C81" s="140"/>
      <c r="D81" s="140"/>
      <c r="E81" s="140"/>
      <c r="F81" s="140"/>
      <c r="G81" s="140"/>
      <c r="H81" s="140"/>
      <c r="I81" s="7" t="str">
        <f>I83</f>
        <v>22 2 02 01560</v>
      </c>
      <c r="J81" s="79">
        <f>J83</f>
        <v>240</v>
      </c>
      <c r="K81" s="57"/>
      <c r="L81" s="2">
        <f>L83</f>
        <v>120</v>
      </c>
      <c r="M81" s="93">
        <f>M83</f>
        <v>150</v>
      </c>
    </row>
    <row r="82" spans="2:13" ht="18" customHeight="1">
      <c r="B82" s="139" t="s">
        <v>192</v>
      </c>
      <c r="C82" s="140"/>
      <c r="D82" s="140"/>
      <c r="E82" s="140"/>
      <c r="F82" s="140"/>
      <c r="G82" s="140"/>
      <c r="H82" s="140"/>
      <c r="I82" s="7" t="str">
        <f>I83</f>
        <v>22 2 02 01560</v>
      </c>
      <c r="J82" s="79">
        <v>240</v>
      </c>
      <c r="K82" s="101" t="s">
        <v>191</v>
      </c>
      <c r="L82" s="2"/>
      <c r="M82" s="93">
        <f>M83</f>
        <v>150</v>
      </c>
    </row>
    <row r="83" spans="2:13" ht="16.5" customHeight="1">
      <c r="B83" s="143" t="s">
        <v>16</v>
      </c>
      <c r="C83" s="140"/>
      <c r="D83" s="140"/>
      <c r="E83" s="140"/>
      <c r="F83" s="140"/>
      <c r="G83" s="140"/>
      <c r="H83" s="140"/>
      <c r="I83" s="10" t="s">
        <v>80</v>
      </c>
      <c r="J83" s="79">
        <v>240</v>
      </c>
      <c r="K83" s="57" t="s">
        <v>17</v>
      </c>
      <c r="L83" s="2">
        <v>120</v>
      </c>
      <c r="M83" s="93">
        <v>150</v>
      </c>
    </row>
    <row r="84" spans="2:13" ht="24" customHeight="1">
      <c r="B84" s="155" t="s">
        <v>57</v>
      </c>
      <c r="C84" s="156"/>
      <c r="D84" s="156"/>
      <c r="E84" s="156"/>
      <c r="F84" s="156"/>
      <c r="G84" s="156"/>
      <c r="H84" s="156"/>
      <c r="I84" s="42" t="s">
        <v>81</v>
      </c>
      <c r="J84" s="75"/>
      <c r="K84" s="60"/>
      <c r="L84" s="43" t="e">
        <f>L110+L124+L143+#REF!+#REF!+#REF!+L134</f>
        <v>#REF!</v>
      </c>
      <c r="M84" s="89">
        <f>M85+M90+M95+M100+M105+M110+M115+M120</f>
        <v>4094.2</v>
      </c>
    </row>
    <row r="85" spans="2:13" ht="28.5" customHeight="1">
      <c r="B85" s="159" t="s">
        <v>59</v>
      </c>
      <c r="C85" s="160"/>
      <c r="D85" s="160"/>
      <c r="E85" s="160"/>
      <c r="F85" s="160"/>
      <c r="G85" s="160"/>
      <c r="H85" s="160"/>
      <c r="I85" s="34" t="str">
        <f>I87</f>
        <v>22 2 03 01600</v>
      </c>
      <c r="J85" s="77"/>
      <c r="K85" s="62"/>
      <c r="L85" s="35">
        <v>50</v>
      </c>
      <c r="M85" s="91">
        <f>M87</f>
        <v>1640</v>
      </c>
    </row>
    <row r="86" spans="2:13" ht="28.5" customHeight="1">
      <c r="B86" s="141" t="s">
        <v>179</v>
      </c>
      <c r="C86" s="142"/>
      <c r="D86" s="142"/>
      <c r="E86" s="142"/>
      <c r="F86" s="142"/>
      <c r="G86" s="142"/>
      <c r="H86" s="142"/>
      <c r="I86" s="105" t="str">
        <f>I87</f>
        <v>22 2 03 01600</v>
      </c>
      <c r="J86" s="77">
        <v>200</v>
      </c>
      <c r="K86" s="62"/>
      <c r="L86" s="35"/>
      <c r="M86" s="91">
        <f>M87</f>
        <v>1640</v>
      </c>
    </row>
    <row r="87" spans="2:13" ht="27" customHeight="1">
      <c r="B87" s="143" t="s">
        <v>13</v>
      </c>
      <c r="C87" s="140"/>
      <c r="D87" s="140"/>
      <c r="E87" s="140"/>
      <c r="F87" s="140"/>
      <c r="G87" s="140"/>
      <c r="H87" s="140"/>
      <c r="I87" s="7" t="str">
        <f>I89</f>
        <v>22 2 03 01600</v>
      </c>
      <c r="J87" s="79">
        <f>J89</f>
        <v>240</v>
      </c>
      <c r="K87" s="57"/>
      <c r="L87" s="2">
        <f>L95</f>
        <v>100</v>
      </c>
      <c r="M87" s="93">
        <f>M89</f>
        <v>1640</v>
      </c>
    </row>
    <row r="88" spans="2:13" ht="19.5" customHeight="1">
      <c r="B88" s="139" t="s">
        <v>192</v>
      </c>
      <c r="C88" s="140"/>
      <c r="D88" s="140"/>
      <c r="E88" s="140"/>
      <c r="F88" s="140"/>
      <c r="G88" s="140"/>
      <c r="H88" s="140"/>
      <c r="I88" s="7" t="str">
        <f>I89</f>
        <v>22 2 03 01600</v>
      </c>
      <c r="J88" s="79">
        <v>240</v>
      </c>
      <c r="K88" s="101" t="s">
        <v>191</v>
      </c>
      <c r="L88" s="2"/>
      <c r="M88" s="93">
        <f>M89</f>
        <v>1640</v>
      </c>
    </row>
    <row r="89" spans="2:13" ht="16.5" customHeight="1">
      <c r="B89" s="143" t="s">
        <v>14</v>
      </c>
      <c r="C89" s="140"/>
      <c r="D89" s="140"/>
      <c r="E89" s="140"/>
      <c r="F89" s="140"/>
      <c r="G89" s="140"/>
      <c r="H89" s="140"/>
      <c r="I89" s="10" t="s">
        <v>82</v>
      </c>
      <c r="J89" s="79">
        <v>240</v>
      </c>
      <c r="K89" s="57" t="s">
        <v>15</v>
      </c>
      <c r="L89" s="2">
        <v>310</v>
      </c>
      <c r="M89" s="93">
        <v>1640</v>
      </c>
    </row>
    <row r="90" spans="2:13" ht="21.75" customHeight="1">
      <c r="B90" s="159" t="s">
        <v>172</v>
      </c>
      <c r="C90" s="160"/>
      <c r="D90" s="160"/>
      <c r="E90" s="160"/>
      <c r="F90" s="160"/>
      <c r="G90" s="160"/>
      <c r="H90" s="160"/>
      <c r="I90" s="34" t="str">
        <f>I92</f>
        <v>22 2 03 01610</v>
      </c>
      <c r="J90" s="77"/>
      <c r="K90" s="62"/>
      <c r="L90" s="35">
        <f>L92</f>
        <v>100</v>
      </c>
      <c r="M90" s="91">
        <f>M92</f>
        <v>30</v>
      </c>
    </row>
    <row r="91" spans="2:13" ht="28.5" customHeight="1">
      <c r="B91" s="141" t="s">
        <v>179</v>
      </c>
      <c r="C91" s="142"/>
      <c r="D91" s="142"/>
      <c r="E91" s="142"/>
      <c r="F91" s="142"/>
      <c r="G91" s="142"/>
      <c r="H91" s="142"/>
      <c r="I91" s="105" t="str">
        <f>I92</f>
        <v>22 2 03 01610</v>
      </c>
      <c r="J91" s="77">
        <v>200</v>
      </c>
      <c r="K91" s="62"/>
      <c r="L91" s="35"/>
      <c r="M91" s="91">
        <f>M92</f>
        <v>30</v>
      </c>
    </row>
    <row r="92" spans="2:13" ht="27.75" customHeight="1">
      <c r="B92" s="143" t="s">
        <v>13</v>
      </c>
      <c r="C92" s="140"/>
      <c r="D92" s="140"/>
      <c r="E92" s="140"/>
      <c r="F92" s="140"/>
      <c r="G92" s="140"/>
      <c r="H92" s="140"/>
      <c r="I92" s="7" t="str">
        <f>I94</f>
        <v>22 2 03 01610</v>
      </c>
      <c r="J92" s="79">
        <f>J94</f>
        <v>240</v>
      </c>
      <c r="K92" s="57"/>
      <c r="L92" s="2">
        <f>L94</f>
        <v>100</v>
      </c>
      <c r="M92" s="93">
        <f>M94</f>
        <v>30</v>
      </c>
    </row>
    <row r="93" spans="2:13" ht="18.75" customHeight="1">
      <c r="B93" s="139" t="s">
        <v>192</v>
      </c>
      <c r="C93" s="140"/>
      <c r="D93" s="140"/>
      <c r="E93" s="140"/>
      <c r="F93" s="140"/>
      <c r="G93" s="140"/>
      <c r="H93" s="140"/>
      <c r="I93" s="10" t="s">
        <v>171</v>
      </c>
      <c r="J93" s="79">
        <v>240</v>
      </c>
      <c r="K93" s="101" t="s">
        <v>191</v>
      </c>
      <c r="L93" s="2"/>
      <c r="M93" s="93">
        <f>M94</f>
        <v>30</v>
      </c>
    </row>
    <row r="94" spans="2:13" ht="16.5" customHeight="1">
      <c r="B94" s="143" t="s">
        <v>14</v>
      </c>
      <c r="C94" s="140"/>
      <c r="D94" s="140"/>
      <c r="E94" s="140"/>
      <c r="F94" s="140"/>
      <c r="G94" s="140"/>
      <c r="H94" s="140"/>
      <c r="I94" s="10" t="s">
        <v>171</v>
      </c>
      <c r="J94" s="79">
        <v>240</v>
      </c>
      <c r="K94" s="57" t="s">
        <v>15</v>
      </c>
      <c r="L94" s="2">
        <v>100</v>
      </c>
      <c r="M94" s="93">
        <v>30</v>
      </c>
    </row>
    <row r="95" spans="2:13" ht="21.75" customHeight="1">
      <c r="B95" s="159" t="s">
        <v>60</v>
      </c>
      <c r="C95" s="160"/>
      <c r="D95" s="160"/>
      <c r="E95" s="160"/>
      <c r="F95" s="160"/>
      <c r="G95" s="160"/>
      <c r="H95" s="160"/>
      <c r="I95" s="34" t="str">
        <f>I97</f>
        <v>22 2 03 01620</v>
      </c>
      <c r="J95" s="77"/>
      <c r="K95" s="62"/>
      <c r="L95" s="35">
        <f>L97</f>
        <v>100</v>
      </c>
      <c r="M95" s="91">
        <f>M97</f>
        <v>1141.3</v>
      </c>
    </row>
    <row r="96" spans="2:13" ht="27.75" customHeight="1">
      <c r="B96" s="141" t="s">
        <v>179</v>
      </c>
      <c r="C96" s="142"/>
      <c r="D96" s="142"/>
      <c r="E96" s="142"/>
      <c r="F96" s="142"/>
      <c r="G96" s="142"/>
      <c r="H96" s="142"/>
      <c r="I96" s="34" t="str">
        <f>I97</f>
        <v>22 2 03 01620</v>
      </c>
      <c r="J96" s="77">
        <v>200</v>
      </c>
      <c r="K96" s="62"/>
      <c r="L96" s="35"/>
      <c r="M96" s="91">
        <f>M97</f>
        <v>1141.3</v>
      </c>
    </row>
    <row r="97" spans="2:13" ht="27.75" customHeight="1">
      <c r="B97" s="143" t="s">
        <v>13</v>
      </c>
      <c r="C97" s="140"/>
      <c r="D97" s="140"/>
      <c r="E97" s="140"/>
      <c r="F97" s="140"/>
      <c r="G97" s="140"/>
      <c r="H97" s="140"/>
      <c r="I97" s="7" t="str">
        <f>I99</f>
        <v>22 2 03 01620</v>
      </c>
      <c r="J97" s="79">
        <f>J99</f>
        <v>240</v>
      </c>
      <c r="K97" s="57"/>
      <c r="L97" s="2">
        <f>L99</f>
        <v>100</v>
      </c>
      <c r="M97" s="93">
        <f>M99</f>
        <v>1141.3</v>
      </c>
    </row>
    <row r="98" spans="2:13" ht="18.75" customHeight="1">
      <c r="B98" s="139" t="s">
        <v>192</v>
      </c>
      <c r="C98" s="140"/>
      <c r="D98" s="140"/>
      <c r="E98" s="140"/>
      <c r="F98" s="140"/>
      <c r="G98" s="140"/>
      <c r="H98" s="140"/>
      <c r="I98" s="7" t="str">
        <f>I99</f>
        <v>22 2 03 01620</v>
      </c>
      <c r="J98" s="79">
        <v>240</v>
      </c>
      <c r="K98" s="101" t="s">
        <v>191</v>
      </c>
      <c r="L98" s="2"/>
      <c r="M98" s="93"/>
    </row>
    <row r="99" spans="2:13" ht="16.5" customHeight="1">
      <c r="B99" s="143" t="s">
        <v>14</v>
      </c>
      <c r="C99" s="140"/>
      <c r="D99" s="140"/>
      <c r="E99" s="140"/>
      <c r="F99" s="140"/>
      <c r="G99" s="140"/>
      <c r="H99" s="140"/>
      <c r="I99" s="10" t="s">
        <v>83</v>
      </c>
      <c r="J99" s="79">
        <v>240</v>
      </c>
      <c r="K99" s="57" t="s">
        <v>15</v>
      </c>
      <c r="L99" s="2">
        <v>100</v>
      </c>
      <c r="M99" s="93">
        <v>1141.3</v>
      </c>
    </row>
    <row r="100" spans="2:13" ht="21.75" customHeight="1">
      <c r="B100" s="159" t="s">
        <v>170</v>
      </c>
      <c r="C100" s="160"/>
      <c r="D100" s="160"/>
      <c r="E100" s="160"/>
      <c r="F100" s="160"/>
      <c r="G100" s="160"/>
      <c r="H100" s="160"/>
      <c r="I100" s="34" t="str">
        <f>I102</f>
        <v>22 2 03 01640</v>
      </c>
      <c r="J100" s="77"/>
      <c r="K100" s="62"/>
      <c r="L100" s="35">
        <f>L102</f>
        <v>100</v>
      </c>
      <c r="M100" s="91">
        <f>M102</f>
        <v>285</v>
      </c>
    </row>
    <row r="101" spans="2:13" ht="27" customHeight="1">
      <c r="B101" s="141" t="s">
        <v>179</v>
      </c>
      <c r="C101" s="142"/>
      <c r="D101" s="142"/>
      <c r="E101" s="142"/>
      <c r="F101" s="142"/>
      <c r="G101" s="142"/>
      <c r="H101" s="142"/>
      <c r="I101" s="34" t="str">
        <f>I102</f>
        <v>22 2 03 01640</v>
      </c>
      <c r="J101" s="77">
        <v>200</v>
      </c>
      <c r="K101" s="62"/>
      <c r="L101" s="35"/>
      <c r="M101" s="91">
        <f>M102</f>
        <v>285</v>
      </c>
    </row>
    <row r="102" spans="2:13" ht="27.75" customHeight="1">
      <c r="B102" s="143" t="s">
        <v>13</v>
      </c>
      <c r="C102" s="140"/>
      <c r="D102" s="140"/>
      <c r="E102" s="140"/>
      <c r="F102" s="140"/>
      <c r="G102" s="140"/>
      <c r="H102" s="140"/>
      <c r="I102" s="7" t="str">
        <f>I104</f>
        <v>22 2 03 01640</v>
      </c>
      <c r="J102" s="79">
        <f>J104</f>
        <v>240</v>
      </c>
      <c r="K102" s="57"/>
      <c r="L102" s="2">
        <f>L104</f>
        <v>100</v>
      </c>
      <c r="M102" s="93">
        <f>M104</f>
        <v>285</v>
      </c>
    </row>
    <row r="103" spans="2:13" ht="18" customHeight="1">
      <c r="B103" s="139" t="s">
        <v>192</v>
      </c>
      <c r="C103" s="140"/>
      <c r="D103" s="140"/>
      <c r="E103" s="140"/>
      <c r="F103" s="140"/>
      <c r="G103" s="140"/>
      <c r="H103" s="140"/>
      <c r="I103" s="10" t="s">
        <v>169</v>
      </c>
      <c r="J103" s="79">
        <v>240</v>
      </c>
      <c r="K103" s="101" t="s">
        <v>191</v>
      </c>
      <c r="L103" s="2"/>
      <c r="M103" s="93">
        <f>M104</f>
        <v>285</v>
      </c>
    </row>
    <row r="104" spans="2:13" ht="16.5" customHeight="1">
      <c r="B104" s="143" t="s">
        <v>14</v>
      </c>
      <c r="C104" s="140"/>
      <c r="D104" s="140"/>
      <c r="E104" s="140"/>
      <c r="F104" s="140"/>
      <c r="G104" s="140"/>
      <c r="H104" s="140"/>
      <c r="I104" s="10" t="s">
        <v>169</v>
      </c>
      <c r="J104" s="79">
        <v>240</v>
      </c>
      <c r="K104" s="57" t="s">
        <v>15</v>
      </c>
      <c r="L104" s="2">
        <v>100</v>
      </c>
      <c r="M104" s="93">
        <v>285</v>
      </c>
    </row>
    <row r="105" spans="2:13" ht="52.5" customHeight="1">
      <c r="B105" s="150" t="s">
        <v>141</v>
      </c>
      <c r="C105" s="151"/>
      <c r="D105" s="151"/>
      <c r="E105" s="151"/>
      <c r="F105" s="151"/>
      <c r="G105" s="151"/>
      <c r="H105" s="151"/>
      <c r="I105" s="34" t="str">
        <f>I107</f>
        <v>22 2 03 70880 </v>
      </c>
      <c r="J105" s="77"/>
      <c r="K105" s="62"/>
      <c r="L105" s="35">
        <f>L107</f>
        <v>100</v>
      </c>
      <c r="M105" s="91">
        <f>M107</f>
        <v>303.1</v>
      </c>
    </row>
    <row r="106" spans="2:13" ht="30.75" customHeight="1">
      <c r="B106" s="141" t="s">
        <v>179</v>
      </c>
      <c r="C106" s="142"/>
      <c r="D106" s="142"/>
      <c r="E106" s="142"/>
      <c r="F106" s="142"/>
      <c r="G106" s="142"/>
      <c r="H106" s="142"/>
      <c r="I106" s="34" t="str">
        <f>I107</f>
        <v>22 2 03 70880 </v>
      </c>
      <c r="J106" s="77">
        <v>200</v>
      </c>
      <c r="K106" s="62"/>
      <c r="L106" s="35"/>
      <c r="M106" s="91">
        <f>M107</f>
        <v>303.1</v>
      </c>
    </row>
    <row r="107" spans="2:13" ht="25.5" customHeight="1">
      <c r="B107" s="143" t="s">
        <v>13</v>
      </c>
      <c r="C107" s="140"/>
      <c r="D107" s="140"/>
      <c r="E107" s="140"/>
      <c r="F107" s="140"/>
      <c r="G107" s="140"/>
      <c r="H107" s="140"/>
      <c r="I107" s="7" t="str">
        <f>I109</f>
        <v>22 2 03 70880 </v>
      </c>
      <c r="J107" s="79">
        <f>J109</f>
        <v>240</v>
      </c>
      <c r="K107" s="57"/>
      <c r="L107" s="2">
        <f>L109</f>
        <v>100</v>
      </c>
      <c r="M107" s="93">
        <f>M109</f>
        <v>303.1</v>
      </c>
    </row>
    <row r="108" spans="2:13" ht="21.75" customHeight="1">
      <c r="B108" s="139" t="s">
        <v>192</v>
      </c>
      <c r="C108" s="140"/>
      <c r="D108" s="140"/>
      <c r="E108" s="140"/>
      <c r="F108" s="140"/>
      <c r="G108" s="140"/>
      <c r="H108" s="140"/>
      <c r="I108" s="7"/>
      <c r="J108" s="79">
        <v>240</v>
      </c>
      <c r="K108" s="101" t="s">
        <v>191</v>
      </c>
      <c r="L108" s="2"/>
      <c r="M108" s="93">
        <f>M109</f>
        <v>303.1</v>
      </c>
    </row>
    <row r="109" spans="2:13" ht="16.5" customHeight="1">
      <c r="B109" s="143" t="s">
        <v>14</v>
      </c>
      <c r="C109" s="140"/>
      <c r="D109" s="140"/>
      <c r="E109" s="140"/>
      <c r="F109" s="140"/>
      <c r="G109" s="140"/>
      <c r="H109" s="140"/>
      <c r="I109" s="10" t="s">
        <v>142</v>
      </c>
      <c r="J109" s="79">
        <v>240</v>
      </c>
      <c r="K109" s="57" t="s">
        <v>15</v>
      </c>
      <c r="L109" s="2">
        <v>100</v>
      </c>
      <c r="M109" s="93">
        <v>303.1</v>
      </c>
    </row>
    <row r="110" spans="2:13" ht="39.75" customHeight="1">
      <c r="B110" s="150" t="s">
        <v>144</v>
      </c>
      <c r="C110" s="151"/>
      <c r="D110" s="151"/>
      <c r="E110" s="151"/>
      <c r="F110" s="151"/>
      <c r="G110" s="151"/>
      <c r="H110" s="151"/>
      <c r="I110" s="34" t="str">
        <f>I112</f>
        <v>22 2 03 S0880 </v>
      </c>
      <c r="J110" s="70"/>
      <c r="K110" s="61"/>
      <c r="L110" s="41">
        <f>L112</f>
        <v>100</v>
      </c>
      <c r="M110" s="90">
        <f>M112</f>
        <v>66.2</v>
      </c>
    </row>
    <row r="111" spans="2:13" ht="39.75" customHeight="1">
      <c r="B111" s="141" t="s">
        <v>179</v>
      </c>
      <c r="C111" s="142"/>
      <c r="D111" s="142"/>
      <c r="E111" s="142"/>
      <c r="F111" s="142"/>
      <c r="G111" s="142"/>
      <c r="H111" s="142"/>
      <c r="I111" s="34" t="str">
        <f>I112</f>
        <v>22 2 03 S0880 </v>
      </c>
      <c r="J111" s="70">
        <v>200</v>
      </c>
      <c r="K111" s="61"/>
      <c r="L111" s="41"/>
      <c r="M111" s="90">
        <f>M112</f>
        <v>66.2</v>
      </c>
    </row>
    <row r="112" spans="2:13" ht="25.5" customHeight="1">
      <c r="B112" s="143" t="s">
        <v>13</v>
      </c>
      <c r="C112" s="140"/>
      <c r="D112" s="140"/>
      <c r="E112" s="140"/>
      <c r="F112" s="140"/>
      <c r="G112" s="140"/>
      <c r="H112" s="140"/>
      <c r="I112" s="7" t="str">
        <f>I114</f>
        <v>22 2 03 S0880 </v>
      </c>
      <c r="J112" s="79">
        <f>J114</f>
        <v>240</v>
      </c>
      <c r="K112" s="57"/>
      <c r="L112" s="2">
        <f>L114</f>
        <v>100</v>
      </c>
      <c r="M112" s="93">
        <f>M114</f>
        <v>66.2</v>
      </c>
    </row>
    <row r="113" spans="2:13" ht="18.75" customHeight="1">
      <c r="B113" s="139" t="s">
        <v>192</v>
      </c>
      <c r="C113" s="140"/>
      <c r="D113" s="140"/>
      <c r="E113" s="140"/>
      <c r="F113" s="140"/>
      <c r="G113" s="140"/>
      <c r="H113" s="140"/>
      <c r="I113" s="7" t="str">
        <f>I114</f>
        <v>22 2 03 S0880 </v>
      </c>
      <c r="J113" s="79">
        <v>240</v>
      </c>
      <c r="K113" s="101" t="s">
        <v>191</v>
      </c>
      <c r="L113" s="2"/>
      <c r="M113" s="93">
        <f>M114</f>
        <v>66.2</v>
      </c>
    </row>
    <row r="114" spans="2:13" ht="16.5" customHeight="1">
      <c r="B114" s="143" t="s">
        <v>14</v>
      </c>
      <c r="C114" s="140"/>
      <c r="D114" s="140"/>
      <c r="E114" s="140"/>
      <c r="F114" s="140"/>
      <c r="G114" s="140"/>
      <c r="H114" s="140"/>
      <c r="I114" s="10" t="s">
        <v>143</v>
      </c>
      <c r="J114" s="79">
        <v>240</v>
      </c>
      <c r="K114" s="57" t="s">
        <v>15</v>
      </c>
      <c r="L114" s="2">
        <v>100</v>
      </c>
      <c r="M114" s="93">
        <v>66.2</v>
      </c>
    </row>
    <row r="115" spans="2:13" ht="28.5" customHeight="1">
      <c r="B115" s="148" t="s">
        <v>154</v>
      </c>
      <c r="C115" s="149"/>
      <c r="D115" s="149"/>
      <c r="E115" s="149"/>
      <c r="F115" s="149"/>
      <c r="G115" s="149"/>
      <c r="H115" s="149"/>
      <c r="I115" s="34" t="str">
        <f>I117</f>
        <v>22 2 03 74310</v>
      </c>
      <c r="J115" s="70"/>
      <c r="K115" s="61"/>
      <c r="L115" s="35"/>
      <c r="M115" s="90">
        <f>M117</f>
        <v>438.6</v>
      </c>
    </row>
    <row r="116" spans="2:13" ht="28.5" customHeight="1">
      <c r="B116" s="141" t="s">
        <v>179</v>
      </c>
      <c r="C116" s="142"/>
      <c r="D116" s="142"/>
      <c r="E116" s="142"/>
      <c r="F116" s="142"/>
      <c r="G116" s="142"/>
      <c r="H116" s="142"/>
      <c r="I116" s="105" t="str">
        <f>I117</f>
        <v>22 2 03 74310</v>
      </c>
      <c r="J116" s="76">
        <v>200</v>
      </c>
      <c r="K116" s="61"/>
      <c r="L116" s="35"/>
      <c r="M116" s="90">
        <f>M119</f>
        <v>438.6</v>
      </c>
    </row>
    <row r="117" spans="2:13" ht="33.75" customHeight="1">
      <c r="B117" s="143" t="s">
        <v>13</v>
      </c>
      <c r="C117" s="140"/>
      <c r="D117" s="140"/>
      <c r="E117" s="140"/>
      <c r="F117" s="140"/>
      <c r="G117" s="140"/>
      <c r="H117" s="140"/>
      <c r="I117" s="58" t="str">
        <f>I119</f>
        <v>22 2 03 74310</v>
      </c>
      <c r="J117" s="79">
        <f>J119</f>
        <v>240</v>
      </c>
      <c r="K117" s="57"/>
      <c r="L117" s="2"/>
      <c r="M117" s="93">
        <f>M119</f>
        <v>438.6</v>
      </c>
    </row>
    <row r="118" spans="2:13" ht="24" customHeight="1">
      <c r="B118" s="139" t="s">
        <v>192</v>
      </c>
      <c r="C118" s="140"/>
      <c r="D118" s="140"/>
      <c r="E118" s="140"/>
      <c r="F118" s="140"/>
      <c r="G118" s="140"/>
      <c r="H118" s="140"/>
      <c r="I118" s="58" t="str">
        <f>I119</f>
        <v>22 2 03 74310</v>
      </c>
      <c r="J118" s="79">
        <v>240</v>
      </c>
      <c r="K118" s="101" t="s">
        <v>191</v>
      </c>
      <c r="L118" s="2"/>
      <c r="M118" s="93">
        <f>M119</f>
        <v>438.6</v>
      </c>
    </row>
    <row r="119" spans="2:13" ht="16.5" customHeight="1">
      <c r="B119" s="143" t="s">
        <v>14</v>
      </c>
      <c r="C119" s="140"/>
      <c r="D119" s="140"/>
      <c r="E119" s="140"/>
      <c r="F119" s="140"/>
      <c r="G119" s="140"/>
      <c r="H119" s="140"/>
      <c r="I119" s="10" t="s">
        <v>153</v>
      </c>
      <c r="J119" s="79">
        <v>240</v>
      </c>
      <c r="K119" s="57" t="s">
        <v>15</v>
      </c>
      <c r="L119" s="2"/>
      <c r="M119" s="93">
        <v>438.6</v>
      </c>
    </row>
    <row r="120" spans="2:13" ht="28.5" customHeight="1">
      <c r="B120" s="148" t="s">
        <v>147</v>
      </c>
      <c r="C120" s="149"/>
      <c r="D120" s="149"/>
      <c r="E120" s="149"/>
      <c r="F120" s="149"/>
      <c r="G120" s="149"/>
      <c r="H120" s="149"/>
      <c r="I120" s="34" t="str">
        <f>I122</f>
        <v>22 2 03 S4310</v>
      </c>
      <c r="J120" s="70"/>
      <c r="K120" s="61"/>
      <c r="L120" s="41"/>
      <c r="M120" s="90">
        <f>M122</f>
        <v>190</v>
      </c>
    </row>
    <row r="121" spans="2:13" ht="28.5" customHeight="1">
      <c r="B121" s="141" t="s">
        <v>179</v>
      </c>
      <c r="C121" s="142"/>
      <c r="D121" s="142"/>
      <c r="E121" s="142"/>
      <c r="F121" s="142"/>
      <c r="G121" s="142"/>
      <c r="H121" s="142"/>
      <c r="I121" s="34" t="str">
        <f>I122</f>
        <v>22 2 03 S4310</v>
      </c>
      <c r="J121" s="70">
        <v>200</v>
      </c>
      <c r="K121" s="61"/>
      <c r="L121" s="41"/>
      <c r="M121" s="91">
        <f>M122</f>
        <v>190</v>
      </c>
    </row>
    <row r="122" spans="2:13" ht="27.75" customHeight="1">
      <c r="B122" s="143" t="s">
        <v>13</v>
      </c>
      <c r="C122" s="140"/>
      <c r="D122" s="140"/>
      <c r="E122" s="140"/>
      <c r="F122" s="140"/>
      <c r="G122" s="140"/>
      <c r="H122" s="140"/>
      <c r="I122" s="58" t="str">
        <f>I124</f>
        <v>22 2 03 S4310</v>
      </c>
      <c r="J122" s="79">
        <f>J124</f>
        <v>240</v>
      </c>
      <c r="K122" s="57"/>
      <c r="L122" s="2"/>
      <c r="M122" s="93">
        <f>M124</f>
        <v>190</v>
      </c>
    </row>
    <row r="123" spans="2:13" ht="27.75" customHeight="1">
      <c r="B123" s="139" t="s">
        <v>192</v>
      </c>
      <c r="C123" s="140"/>
      <c r="D123" s="140"/>
      <c r="E123" s="140"/>
      <c r="F123" s="140"/>
      <c r="G123" s="140"/>
      <c r="H123" s="140"/>
      <c r="I123" s="10" t="s">
        <v>148</v>
      </c>
      <c r="J123" s="79">
        <v>240</v>
      </c>
      <c r="K123" s="101" t="s">
        <v>191</v>
      </c>
      <c r="L123" s="2"/>
      <c r="M123" s="93">
        <f>M124</f>
        <v>190</v>
      </c>
    </row>
    <row r="124" spans="2:13" ht="16.5" customHeight="1">
      <c r="B124" s="143" t="s">
        <v>14</v>
      </c>
      <c r="C124" s="140"/>
      <c r="D124" s="140"/>
      <c r="E124" s="140"/>
      <c r="F124" s="140"/>
      <c r="G124" s="140"/>
      <c r="H124" s="140"/>
      <c r="I124" s="10" t="s">
        <v>148</v>
      </c>
      <c r="J124" s="79">
        <v>240</v>
      </c>
      <c r="K124" s="57" t="s">
        <v>15</v>
      </c>
      <c r="L124" s="2"/>
      <c r="M124" s="93">
        <v>190</v>
      </c>
    </row>
    <row r="125" spans="2:13" ht="47.25" customHeight="1">
      <c r="B125" s="172" t="s">
        <v>39</v>
      </c>
      <c r="C125" s="173"/>
      <c r="D125" s="173"/>
      <c r="E125" s="173"/>
      <c r="F125" s="173"/>
      <c r="G125" s="173"/>
      <c r="H125" s="173"/>
      <c r="I125" s="44" t="s">
        <v>85</v>
      </c>
      <c r="J125" s="78"/>
      <c r="K125" s="63"/>
      <c r="L125" s="46">
        <f>L127+L134+L139</f>
        <v>347</v>
      </c>
      <c r="M125" s="94">
        <f>M126+M132+M138</f>
        <v>4268.799999999999</v>
      </c>
    </row>
    <row r="126" spans="2:13" ht="32.25" customHeight="1">
      <c r="B126" s="155" t="s">
        <v>61</v>
      </c>
      <c r="C126" s="156"/>
      <c r="D126" s="156"/>
      <c r="E126" s="156"/>
      <c r="F126" s="156"/>
      <c r="G126" s="156"/>
      <c r="H126" s="156"/>
      <c r="I126" s="42" t="s">
        <v>84</v>
      </c>
      <c r="J126" s="75"/>
      <c r="K126" s="60"/>
      <c r="L126" s="43" t="e">
        <f>L143+#REF!+L192+L200+#REF!+#REF!+L175</f>
        <v>#REF!</v>
      </c>
      <c r="M126" s="89">
        <f>M127</f>
        <v>250</v>
      </c>
    </row>
    <row r="127" spans="2:13" ht="30.75" customHeight="1">
      <c r="B127" s="178" t="s">
        <v>62</v>
      </c>
      <c r="C127" s="179"/>
      <c r="D127" s="179"/>
      <c r="E127" s="179"/>
      <c r="F127" s="179"/>
      <c r="G127" s="179"/>
      <c r="H127" s="179"/>
      <c r="I127" s="34" t="str">
        <f>I129</f>
        <v>22 3 01 01150</v>
      </c>
      <c r="J127" s="77"/>
      <c r="K127" s="62"/>
      <c r="L127" s="35">
        <f>L129</f>
        <v>150</v>
      </c>
      <c r="M127" s="91">
        <f>M129</f>
        <v>250</v>
      </c>
    </row>
    <row r="128" spans="2:13" ht="30.75" customHeight="1">
      <c r="B128" s="141" t="s">
        <v>179</v>
      </c>
      <c r="C128" s="142"/>
      <c r="D128" s="142"/>
      <c r="E128" s="142"/>
      <c r="F128" s="142"/>
      <c r="G128" s="142"/>
      <c r="H128" s="142"/>
      <c r="I128" s="34" t="str">
        <f>I129</f>
        <v>22 3 01 01150</v>
      </c>
      <c r="J128" s="77">
        <v>200</v>
      </c>
      <c r="K128" s="62"/>
      <c r="L128" s="35"/>
      <c r="M128" s="91">
        <f>M129</f>
        <v>250</v>
      </c>
    </row>
    <row r="129" spans="2:13" ht="27.75" customHeight="1">
      <c r="B129" s="143" t="s">
        <v>13</v>
      </c>
      <c r="C129" s="140"/>
      <c r="D129" s="140"/>
      <c r="E129" s="140"/>
      <c r="F129" s="140"/>
      <c r="G129" s="140"/>
      <c r="H129" s="140"/>
      <c r="I129" s="10" t="str">
        <f>I131</f>
        <v>22 3 01 01150</v>
      </c>
      <c r="J129" s="79">
        <f>J131</f>
        <v>240</v>
      </c>
      <c r="K129" s="57"/>
      <c r="L129" s="2">
        <f>L131</f>
        <v>150</v>
      </c>
      <c r="M129" s="93">
        <f>M131</f>
        <v>250</v>
      </c>
    </row>
    <row r="130" spans="2:13" ht="27.75" customHeight="1">
      <c r="B130" s="136" t="s">
        <v>196</v>
      </c>
      <c r="C130" s="137"/>
      <c r="D130" s="137"/>
      <c r="E130" s="137"/>
      <c r="F130" s="137"/>
      <c r="G130" s="137"/>
      <c r="H130" s="138"/>
      <c r="I130" s="10" t="str">
        <f>I131</f>
        <v>22 3 01 01150</v>
      </c>
      <c r="J130" s="79">
        <v>240</v>
      </c>
      <c r="K130" s="101" t="s">
        <v>197</v>
      </c>
      <c r="L130" s="2"/>
      <c r="M130" s="93">
        <f>M131</f>
        <v>250</v>
      </c>
    </row>
    <row r="131" spans="2:13" ht="16.5" customHeight="1">
      <c r="B131" s="143" t="s">
        <v>18</v>
      </c>
      <c r="C131" s="140"/>
      <c r="D131" s="140"/>
      <c r="E131" s="140"/>
      <c r="F131" s="140"/>
      <c r="G131" s="140"/>
      <c r="H131" s="140"/>
      <c r="I131" s="10" t="s">
        <v>86</v>
      </c>
      <c r="J131" s="79">
        <v>240</v>
      </c>
      <c r="K131" s="57" t="s">
        <v>19</v>
      </c>
      <c r="L131" s="2">
        <v>150</v>
      </c>
      <c r="M131" s="93">
        <v>250</v>
      </c>
    </row>
    <row r="132" spans="2:13" ht="35.25" customHeight="1">
      <c r="B132" s="155" t="s">
        <v>63</v>
      </c>
      <c r="C132" s="156"/>
      <c r="D132" s="156"/>
      <c r="E132" s="156"/>
      <c r="F132" s="156"/>
      <c r="G132" s="156"/>
      <c r="H132" s="156"/>
      <c r="I132" s="42" t="s">
        <v>87</v>
      </c>
      <c r="J132" s="75"/>
      <c r="K132" s="60"/>
      <c r="L132" s="43" t="e">
        <f>#REF!+L173+L202+L207+#REF!+#REF!+L182</f>
        <v>#REF!</v>
      </c>
      <c r="M132" s="89">
        <f>M134</f>
        <v>238.5</v>
      </c>
    </row>
    <row r="133" spans="2:13" ht="35.25" customHeight="1">
      <c r="B133" s="194" t="s">
        <v>64</v>
      </c>
      <c r="C133" s="195"/>
      <c r="D133" s="195"/>
      <c r="E133" s="195"/>
      <c r="F133" s="195"/>
      <c r="G133" s="195"/>
      <c r="H133" s="195"/>
      <c r="I133" s="42" t="str">
        <f>I134</f>
        <v>22 3 02 01650</v>
      </c>
      <c r="J133" s="120"/>
      <c r="K133" s="121"/>
      <c r="L133" s="131"/>
      <c r="M133" s="89">
        <f>M134</f>
        <v>238.5</v>
      </c>
    </row>
    <row r="134" spans="2:13" ht="33.75" customHeight="1">
      <c r="B134" s="141" t="s">
        <v>179</v>
      </c>
      <c r="C134" s="142"/>
      <c r="D134" s="142"/>
      <c r="E134" s="142"/>
      <c r="F134" s="142"/>
      <c r="G134" s="142"/>
      <c r="H134" s="142"/>
      <c r="I134" s="105" t="str">
        <f>I135</f>
        <v>22 3 02 01650</v>
      </c>
      <c r="J134" s="77">
        <v>200</v>
      </c>
      <c r="K134" s="62"/>
      <c r="L134" s="35">
        <f>L135</f>
        <v>50</v>
      </c>
      <c r="M134" s="91">
        <f>M135</f>
        <v>238.5</v>
      </c>
    </row>
    <row r="135" spans="2:13" ht="27.75" customHeight="1">
      <c r="B135" s="143" t="s">
        <v>13</v>
      </c>
      <c r="C135" s="140"/>
      <c r="D135" s="140"/>
      <c r="E135" s="140"/>
      <c r="F135" s="140"/>
      <c r="G135" s="140"/>
      <c r="H135" s="140"/>
      <c r="I135" s="7" t="str">
        <f>I137</f>
        <v>22 3 02 01650</v>
      </c>
      <c r="J135" s="79">
        <f>J137</f>
        <v>240</v>
      </c>
      <c r="K135" s="57"/>
      <c r="L135" s="2">
        <f>L137</f>
        <v>50</v>
      </c>
      <c r="M135" s="93">
        <f>M137</f>
        <v>238.5</v>
      </c>
    </row>
    <row r="136" spans="2:13" ht="27.75" customHeight="1">
      <c r="B136" s="136" t="s">
        <v>196</v>
      </c>
      <c r="C136" s="137"/>
      <c r="D136" s="137"/>
      <c r="E136" s="137"/>
      <c r="F136" s="137"/>
      <c r="G136" s="137"/>
      <c r="H136" s="138"/>
      <c r="I136" s="7" t="str">
        <f>I137</f>
        <v>22 3 02 01650</v>
      </c>
      <c r="J136" s="79">
        <v>240</v>
      </c>
      <c r="K136" s="101" t="s">
        <v>197</v>
      </c>
      <c r="L136" s="2"/>
      <c r="M136" s="93">
        <f>M137</f>
        <v>238.5</v>
      </c>
    </row>
    <row r="137" spans="2:13" ht="16.5" customHeight="1">
      <c r="B137" s="143" t="s">
        <v>18</v>
      </c>
      <c r="C137" s="140"/>
      <c r="D137" s="140"/>
      <c r="E137" s="140"/>
      <c r="F137" s="140"/>
      <c r="G137" s="140"/>
      <c r="H137" s="140"/>
      <c r="I137" s="10" t="s">
        <v>88</v>
      </c>
      <c r="J137" s="79">
        <v>240</v>
      </c>
      <c r="K137" s="57" t="s">
        <v>19</v>
      </c>
      <c r="L137" s="2">
        <v>50</v>
      </c>
      <c r="M137" s="93">
        <v>238.5</v>
      </c>
    </row>
    <row r="138" spans="2:13" ht="64.5" customHeight="1">
      <c r="B138" s="218" t="s">
        <v>65</v>
      </c>
      <c r="C138" s="219"/>
      <c r="D138" s="219"/>
      <c r="E138" s="219"/>
      <c r="F138" s="219"/>
      <c r="G138" s="219"/>
      <c r="H138" s="219"/>
      <c r="I138" s="53" t="s">
        <v>89</v>
      </c>
      <c r="J138" s="80"/>
      <c r="K138" s="65"/>
      <c r="L138" s="54" t="e">
        <f>#REF!+#REF!+L209+L214+#REF!+#REF!+L190</f>
        <v>#REF!</v>
      </c>
      <c r="M138" s="95">
        <f>M139+M143+M147+M152+M157+M162</f>
        <v>3780.2999999999997</v>
      </c>
    </row>
    <row r="139" spans="2:13" ht="29.25" customHeight="1">
      <c r="B139" s="216" t="s">
        <v>135</v>
      </c>
      <c r="C139" s="217"/>
      <c r="D139" s="217"/>
      <c r="E139" s="217"/>
      <c r="F139" s="217"/>
      <c r="G139" s="217"/>
      <c r="H139" s="217"/>
      <c r="I139" s="37" t="str">
        <f>I140</f>
        <v>22 3 03 S0140</v>
      </c>
      <c r="J139" s="70"/>
      <c r="K139" s="61"/>
      <c r="L139" s="41">
        <f>L140</f>
        <v>147</v>
      </c>
      <c r="M139" s="90">
        <f>M140</f>
        <v>460</v>
      </c>
    </row>
    <row r="140" spans="2:13" ht="27.75" customHeight="1">
      <c r="B140" s="141" t="s">
        <v>179</v>
      </c>
      <c r="C140" s="142"/>
      <c r="D140" s="142"/>
      <c r="E140" s="142"/>
      <c r="F140" s="142"/>
      <c r="G140" s="142"/>
      <c r="H140" s="142"/>
      <c r="I140" s="18" t="str">
        <f>I142</f>
        <v>22 3 03 S0140</v>
      </c>
      <c r="J140" s="79">
        <v>200</v>
      </c>
      <c r="K140" s="57"/>
      <c r="L140" s="2">
        <f>L142</f>
        <v>147</v>
      </c>
      <c r="M140" s="93">
        <f>M142</f>
        <v>460</v>
      </c>
    </row>
    <row r="141" spans="2:13" ht="21.75" customHeight="1">
      <c r="B141" s="136" t="s">
        <v>196</v>
      </c>
      <c r="C141" s="137"/>
      <c r="D141" s="137"/>
      <c r="E141" s="137"/>
      <c r="F141" s="137"/>
      <c r="G141" s="137"/>
      <c r="H141" s="138"/>
      <c r="I141" s="18" t="str">
        <f>I142</f>
        <v>22 3 03 S0140</v>
      </c>
      <c r="J141" s="79">
        <v>240</v>
      </c>
      <c r="K141" s="101" t="s">
        <v>197</v>
      </c>
      <c r="L141" s="2"/>
      <c r="M141" s="93">
        <f>M142</f>
        <v>460</v>
      </c>
    </row>
    <row r="142" spans="2:13" ht="22.5" customHeight="1">
      <c r="B142" s="143" t="s">
        <v>18</v>
      </c>
      <c r="C142" s="140"/>
      <c r="D142" s="140"/>
      <c r="E142" s="140"/>
      <c r="F142" s="140"/>
      <c r="G142" s="140"/>
      <c r="H142" s="140"/>
      <c r="I142" s="19" t="s">
        <v>136</v>
      </c>
      <c r="J142" s="79">
        <v>240</v>
      </c>
      <c r="K142" s="101" t="s">
        <v>19</v>
      </c>
      <c r="L142" s="2">
        <v>147</v>
      </c>
      <c r="M142" s="93">
        <v>460</v>
      </c>
    </row>
    <row r="143" spans="2:13" ht="24.75" customHeight="1">
      <c r="B143" s="152" t="s">
        <v>66</v>
      </c>
      <c r="C143" s="153"/>
      <c r="D143" s="153"/>
      <c r="E143" s="153"/>
      <c r="F143" s="153"/>
      <c r="G143" s="153"/>
      <c r="H143" s="154"/>
      <c r="I143" s="37" t="str">
        <f>I144</f>
        <v>22 3 03 70140</v>
      </c>
      <c r="J143" s="70"/>
      <c r="K143" s="107"/>
      <c r="L143" s="41"/>
      <c r="M143" s="90">
        <f>M144</f>
        <v>330</v>
      </c>
    </row>
    <row r="144" spans="2:13" ht="28.5" customHeight="1">
      <c r="B144" s="141" t="s">
        <v>179</v>
      </c>
      <c r="C144" s="142"/>
      <c r="D144" s="142"/>
      <c r="E144" s="142"/>
      <c r="F144" s="142"/>
      <c r="G144" s="142"/>
      <c r="H144" s="142"/>
      <c r="I144" s="19" t="str">
        <f>I146</f>
        <v>22 3 03 70140</v>
      </c>
      <c r="J144" s="79">
        <v>200</v>
      </c>
      <c r="K144" s="101"/>
      <c r="L144" s="2"/>
      <c r="M144" s="93">
        <f>M146</f>
        <v>330</v>
      </c>
    </row>
    <row r="145" spans="2:13" ht="20.25" customHeight="1">
      <c r="B145" s="136" t="s">
        <v>196</v>
      </c>
      <c r="C145" s="137"/>
      <c r="D145" s="137"/>
      <c r="E145" s="137"/>
      <c r="F145" s="137"/>
      <c r="G145" s="137"/>
      <c r="H145" s="138"/>
      <c r="I145" s="19" t="str">
        <f>I146</f>
        <v>22 3 03 70140</v>
      </c>
      <c r="J145" s="79">
        <v>240</v>
      </c>
      <c r="K145" s="101"/>
      <c r="L145" s="2"/>
      <c r="M145" s="93">
        <f>M146</f>
        <v>330</v>
      </c>
    </row>
    <row r="146" spans="2:13" ht="16.5" customHeight="1">
      <c r="B146" s="143" t="s">
        <v>18</v>
      </c>
      <c r="C146" s="140"/>
      <c r="D146" s="140"/>
      <c r="E146" s="140"/>
      <c r="F146" s="140"/>
      <c r="G146" s="140"/>
      <c r="H146" s="140"/>
      <c r="I146" s="19" t="s">
        <v>90</v>
      </c>
      <c r="J146" s="79">
        <v>240</v>
      </c>
      <c r="K146" s="101" t="s">
        <v>19</v>
      </c>
      <c r="L146" s="2"/>
      <c r="M146" s="93">
        <v>330</v>
      </c>
    </row>
    <row r="147" spans="2:13" ht="51.75" customHeight="1">
      <c r="B147" s="150" t="s">
        <v>141</v>
      </c>
      <c r="C147" s="151"/>
      <c r="D147" s="151"/>
      <c r="E147" s="151"/>
      <c r="F147" s="151"/>
      <c r="G147" s="151"/>
      <c r="H147" s="151"/>
      <c r="I147" s="34" t="str">
        <f>I149</f>
        <v>22 3 03 70880 </v>
      </c>
      <c r="J147" s="77" t="s">
        <v>44</v>
      </c>
      <c r="K147" s="102" t="s">
        <v>45</v>
      </c>
      <c r="L147" s="35">
        <f>L149</f>
        <v>100</v>
      </c>
      <c r="M147" s="90">
        <f>M149</f>
        <v>1167.9</v>
      </c>
    </row>
    <row r="148" spans="2:13" ht="28.5" customHeight="1">
      <c r="B148" s="141" t="s">
        <v>179</v>
      </c>
      <c r="C148" s="142"/>
      <c r="D148" s="142"/>
      <c r="E148" s="142"/>
      <c r="F148" s="142"/>
      <c r="G148" s="142"/>
      <c r="H148" s="142"/>
      <c r="I148" s="105" t="str">
        <f>I149</f>
        <v>22 3 03 70880 </v>
      </c>
      <c r="J148" s="76">
        <v>200</v>
      </c>
      <c r="K148" s="132"/>
      <c r="L148" s="35"/>
      <c r="M148" s="91">
        <f>M149</f>
        <v>1167.9</v>
      </c>
    </row>
    <row r="149" spans="2:13" ht="25.5" customHeight="1">
      <c r="B149" s="143" t="s">
        <v>13</v>
      </c>
      <c r="C149" s="140"/>
      <c r="D149" s="140"/>
      <c r="E149" s="140"/>
      <c r="F149" s="140"/>
      <c r="G149" s="140"/>
      <c r="H149" s="140"/>
      <c r="I149" s="7" t="str">
        <f>I151</f>
        <v>22 3 03 70880 </v>
      </c>
      <c r="J149" s="79">
        <f>J151</f>
        <v>240</v>
      </c>
      <c r="K149" s="101"/>
      <c r="L149" s="2">
        <f>L151</f>
        <v>100</v>
      </c>
      <c r="M149" s="93">
        <f>M151</f>
        <v>1167.9</v>
      </c>
    </row>
    <row r="150" spans="2:13" ht="25.5" customHeight="1">
      <c r="B150" s="136" t="s">
        <v>196</v>
      </c>
      <c r="C150" s="137"/>
      <c r="D150" s="137"/>
      <c r="E150" s="137"/>
      <c r="F150" s="137"/>
      <c r="G150" s="137"/>
      <c r="H150" s="138"/>
      <c r="I150" s="7" t="str">
        <f>I151</f>
        <v>22 3 03 70880 </v>
      </c>
      <c r="J150" s="79">
        <f>J151</f>
        <v>240</v>
      </c>
      <c r="K150" s="101" t="s">
        <v>197</v>
      </c>
      <c r="L150" s="2"/>
      <c r="M150" s="93">
        <f>M151</f>
        <v>1167.9</v>
      </c>
    </row>
    <row r="151" spans="2:13" ht="16.5" customHeight="1">
      <c r="B151" s="143" t="s">
        <v>18</v>
      </c>
      <c r="C151" s="140"/>
      <c r="D151" s="140"/>
      <c r="E151" s="140"/>
      <c r="F151" s="140"/>
      <c r="G151" s="140"/>
      <c r="H151" s="140"/>
      <c r="I151" s="10" t="s">
        <v>149</v>
      </c>
      <c r="J151" s="79">
        <v>240</v>
      </c>
      <c r="K151" s="101" t="s">
        <v>19</v>
      </c>
      <c r="L151" s="2">
        <v>100</v>
      </c>
      <c r="M151" s="93">
        <v>1167.9</v>
      </c>
    </row>
    <row r="152" spans="2:13" ht="59.25" customHeight="1">
      <c r="B152" s="150" t="s">
        <v>144</v>
      </c>
      <c r="C152" s="151"/>
      <c r="D152" s="151"/>
      <c r="E152" s="151"/>
      <c r="F152" s="151"/>
      <c r="G152" s="151"/>
      <c r="H152" s="151"/>
      <c r="I152" s="34" t="str">
        <f>I154</f>
        <v>22 3 03 S0880 </v>
      </c>
      <c r="J152" s="77"/>
      <c r="K152" s="102"/>
      <c r="L152" s="35">
        <f>L154</f>
        <v>100</v>
      </c>
      <c r="M152" s="91">
        <f>M154</f>
        <v>250.7</v>
      </c>
    </row>
    <row r="153" spans="2:13" ht="28.5" customHeight="1">
      <c r="B153" s="141" t="s">
        <v>179</v>
      </c>
      <c r="C153" s="142"/>
      <c r="D153" s="142"/>
      <c r="E153" s="142"/>
      <c r="F153" s="142"/>
      <c r="G153" s="142"/>
      <c r="H153" s="142"/>
      <c r="I153" s="105" t="str">
        <f>I154</f>
        <v>22 3 03 S0880 </v>
      </c>
      <c r="J153" s="77">
        <v>200</v>
      </c>
      <c r="K153" s="102"/>
      <c r="L153" s="35"/>
      <c r="M153" s="91">
        <f>M154</f>
        <v>250.7</v>
      </c>
    </row>
    <row r="154" spans="2:13" ht="25.5" customHeight="1">
      <c r="B154" s="143" t="s">
        <v>13</v>
      </c>
      <c r="C154" s="140"/>
      <c r="D154" s="140"/>
      <c r="E154" s="140"/>
      <c r="F154" s="140"/>
      <c r="G154" s="140"/>
      <c r="H154" s="140"/>
      <c r="I154" s="7" t="str">
        <f>I156</f>
        <v>22 3 03 S0880 </v>
      </c>
      <c r="J154" s="79">
        <f>J156</f>
        <v>240</v>
      </c>
      <c r="K154" s="101" t="s">
        <v>197</v>
      </c>
      <c r="L154" s="2">
        <f>L156</f>
        <v>100</v>
      </c>
      <c r="M154" s="93">
        <f>M156</f>
        <v>250.7</v>
      </c>
    </row>
    <row r="155" spans="2:13" ht="20.25" customHeight="1">
      <c r="B155" s="136" t="s">
        <v>196</v>
      </c>
      <c r="C155" s="137"/>
      <c r="D155" s="137"/>
      <c r="E155" s="137"/>
      <c r="F155" s="137"/>
      <c r="G155" s="137"/>
      <c r="H155" s="138"/>
      <c r="I155" s="7"/>
      <c r="J155" s="79"/>
      <c r="K155" s="101"/>
      <c r="L155" s="2"/>
      <c r="M155" s="93"/>
    </row>
    <row r="156" spans="2:13" ht="16.5" customHeight="1">
      <c r="B156" s="143" t="s">
        <v>18</v>
      </c>
      <c r="C156" s="140"/>
      <c r="D156" s="140"/>
      <c r="E156" s="140"/>
      <c r="F156" s="140"/>
      <c r="G156" s="140"/>
      <c r="H156" s="140"/>
      <c r="I156" s="10" t="s">
        <v>150</v>
      </c>
      <c r="J156" s="79">
        <v>240</v>
      </c>
      <c r="K156" s="101" t="s">
        <v>19</v>
      </c>
      <c r="L156" s="2">
        <v>100</v>
      </c>
      <c r="M156" s="93">
        <v>250.7</v>
      </c>
    </row>
    <row r="157" spans="2:13" ht="59.25" customHeight="1">
      <c r="B157" s="150" t="s">
        <v>145</v>
      </c>
      <c r="C157" s="151"/>
      <c r="D157" s="151"/>
      <c r="E157" s="151"/>
      <c r="F157" s="151"/>
      <c r="G157" s="151"/>
      <c r="H157" s="151"/>
      <c r="I157" s="34" t="str">
        <f>I159</f>
        <v>22 3 03 74390 </v>
      </c>
      <c r="J157" s="77"/>
      <c r="K157" s="102"/>
      <c r="L157" s="35">
        <f>L159</f>
        <v>100</v>
      </c>
      <c r="M157" s="90">
        <f>M159</f>
        <v>1087</v>
      </c>
    </row>
    <row r="158" spans="2:13" ht="27" customHeight="1">
      <c r="B158" s="141" t="s">
        <v>179</v>
      </c>
      <c r="C158" s="142"/>
      <c r="D158" s="142"/>
      <c r="E158" s="142"/>
      <c r="F158" s="142"/>
      <c r="G158" s="142"/>
      <c r="H158" s="142"/>
      <c r="I158" s="34"/>
      <c r="J158" s="77"/>
      <c r="K158" s="102"/>
      <c r="L158" s="35"/>
      <c r="M158" s="90"/>
    </row>
    <row r="159" spans="2:13" ht="25.5" customHeight="1">
      <c r="B159" s="143" t="s">
        <v>13</v>
      </c>
      <c r="C159" s="140"/>
      <c r="D159" s="140"/>
      <c r="E159" s="140"/>
      <c r="F159" s="140"/>
      <c r="G159" s="140"/>
      <c r="H159" s="140"/>
      <c r="I159" s="7" t="str">
        <f>I161</f>
        <v>22 3 03 74390 </v>
      </c>
      <c r="J159" s="79">
        <f>J161</f>
        <v>240</v>
      </c>
      <c r="K159" s="57"/>
      <c r="L159" s="2">
        <f>L161</f>
        <v>100</v>
      </c>
      <c r="M159" s="93">
        <f>M161</f>
        <v>1087</v>
      </c>
    </row>
    <row r="160" spans="2:13" ht="16.5" customHeight="1">
      <c r="B160" s="136" t="s">
        <v>196</v>
      </c>
      <c r="C160" s="137"/>
      <c r="D160" s="137"/>
      <c r="E160" s="137"/>
      <c r="F160" s="137"/>
      <c r="G160" s="137"/>
      <c r="H160" s="138"/>
      <c r="I160" s="7"/>
      <c r="J160" s="79"/>
      <c r="K160" s="57"/>
      <c r="L160" s="2"/>
      <c r="M160" s="93"/>
    </row>
    <row r="161" spans="2:13" ht="16.5" customHeight="1">
      <c r="B161" s="143" t="s">
        <v>18</v>
      </c>
      <c r="C161" s="140"/>
      <c r="D161" s="140"/>
      <c r="E161" s="140"/>
      <c r="F161" s="140"/>
      <c r="G161" s="140"/>
      <c r="H161" s="140"/>
      <c r="I161" s="10" t="s">
        <v>151</v>
      </c>
      <c r="J161" s="79">
        <v>240</v>
      </c>
      <c r="K161" s="101" t="s">
        <v>19</v>
      </c>
      <c r="L161" s="2">
        <v>100</v>
      </c>
      <c r="M161" s="93">
        <v>1087</v>
      </c>
    </row>
    <row r="162" spans="2:13" ht="66" customHeight="1">
      <c r="B162" s="150" t="s">
        <v>146</v>
      </c>
      <c r="C162" s="151"/>
      <c r="D162" s="151"/>
      <c r="E162" s="151"/>
      <c r="F162" s="151"/>
      <c r="G162" s="151"/>
      <c r="H162" s="151"/>
      <c r="I162" s="34" t="str">
        <f>I164</f>
        <v>22 3 03 S4390</v>
      </c>
      <c r="J162" s="70" t="s">
        <v>44</v>
      </c>
      <c r="K162" s="107"/>
      <c r="L162" s="41">
        <f>L164</f>
        <v>100</v>
      </c>
      <c r="M162" s="90">
        <f>M164</f>
        <v>484.7</v>
      </c>
    </row>
    <row r="163" spans="2:13" ht="28.5" customHeight="1">
      <c r="B163" s="141" t="s">
        <v>179</v>
      </c>
      <c r="C163" s="142"/>
      <c r="D163" s="142"/>
      <c r="E163" s="142"/>
      <c r="F163" s="142"/>
      <c r="G163" s="142"/>
      <c r="H163" s="142"/>
      <c r="I163" s="105" t="str">
        <f>I164</f>
        <v>22 3 03 S4390</v>
      </c>
      <c r="J163" s="76">
        <v>200</v>
      </c>
      <c r="K163" s="132"/>
      <c r="L163" s="35"/>
      <c r="M163" s="91">
        <f>M164</f>
        <v>484.7</v>
      </c>
    </row>
    <row r="164" spans="2:13" ht="25.5" customHeight="1">
      <c r="B164" s="143" t="s">
        <v>13</v>
      </c>
      <c r="C164" s="140"/>
      <c r="D164" s="140"/>
      <c r="E164" s="140"/>
      <c r="F164" s="140"/>
      <c r="G164" s="140"/>
      <c r="H164" s="140"/>
      <c r="I164" s="7" t="str">
        <f>I166</f>
        <v>22 3 03 S4390</v>
      </c>
      <c r="J164" s="79">
        <f>J166</f>
        <v>240</v>
      </c>
      <c r="K164" s="101"/>
      <c r="L164" s="2">
        <f>L166</f>
        <v>100</v>
      </c>
      <c r="M164" s="93">
        <f>M166</f>
        <v>484.7</v>
      </c>
    </row>
    <row r="165" spans="2:13" ht="18" customHeight="1">
      <c r="B165" s="136" t="s">
        <v>196</v>
      </c>
      <c r="C165" s="137"/>
      <c r="D165" s="137"/>
      <c r="E165" s="137"/>
      <c r="F165" s="137"/>
      <c r="G165" s="137"/>
      <c r="H165" s="138"/>
      <c r="I165" s="7" t="str">
        <f>I166</f>
        <v>22 3 03 S4390</v>
      </c>
      <c r="J165" s="79">
        <v>240</v>
      </c>
      <c r="K165" s="101" t="s">
        <v>197</v>
      </c>
      <c r="L165" s="2"/>
      <c r="M165" s="93">
        <f>M166</f>
        <v>484.7</v>
      </c>
    </row>
    <row r="166" spans="2:13" ht="16.5" customHeight="1">
      <c r="B166" s="143" t="s">
        <v>18</v>
      </c>
      <c r="C166" s="140"/>
      <c r="D166" s="140"/>
      <c r="E166" s="140"/>
      <c r="F166" s="140"/>
      <c r="G166" s="140"/>
      <c r="H166" s="140"/>
      <c r="I166" s="10" t="s">
        <v>152</v>
      </c>
      <c r="J166" s="79">
        <v>240</v>
      </c>
      <c r="K166" s="101" t="s">
        <v>19</v>
      </c>
      <c r="L166" s="2">
        <v>100</v>
      </c>
      <c r="M166" s="93">
        <v>484.7</v>
      </c>
    </row>
    <row r="167" spans="2:13" ht="33" customHeight="1">
      <c r="B167" s="172" t="s">
        <v>40</v>
      </c>
      <c r="C167" s="173"/>
      <c r="D167" s="173"/>
      <c r="E167" s="173"/>
      <c r="F167" s="173"/>
      <c r="G167" s="173"/>
      <c r="H167" s="173"/>
      <c r="I167" s="44" t="s">
        <v>91</v>
      </c>
      <c r="J167" s="81"/>
      <c r="K167" s="103"/>
      <c r="L167" s="46" t="e">
        <f>#REF!+#REF!+#REF!+L169</f>
        <v>#REF!</v>
      </c>
      <c r="M167" s="94">
        <f>M168</f>
        <v>200</v>
      </c>
    </row>
    <row r="168" spans="2:13" ht="36.75" customHeight="1">
      <c r="B168" s="155" t="s">
        <v>67</v>
      </c>
      <c r="C168" s="156"/>
      <c r="D168" s="156"/>
      <c r="E168" s="156"/>
      <c r="F168" s="156"/>
      <c r="G168" s="156"/>
      <c r="H168" s="156"/>
      <c r="I168" s="42" t="s">
        <v>93</v>
      </c>
      <c r="J168" s="75"/>
      <c r="K168" s="104"/>
      <c r="L168" s="43" t="e">
        <f>L199+L212+#REF!+L242+#REF!+#REF!+L222</f>
        <v>#REF!</v>
      </c>
      <c r="M168" s="89">
        <f>M169</f>
        <v>200</v>
      </c>
    </row>
    <row r="169" spans="2:13" ht="28.5" customHeight="1">
      <c r="B169" s="194" t="s">
        <v>120</v>
      </c>
      <c r="C169" s="195"/>
      <c r="D169" s="195"/>
      <c r="E169" s="195"/>
      <c r="F169" s="195"/>
      <c r="G169" s="195"/>
      <c r="H169" s="195"/>
      <c r="I169" s="34" t="str">
        <f>I171</f>
        <v>22 4 02 01220</v>
      </c>
      <c r="J169" s="70"/>
      <c r="K169" s="61"/>
      <c r="L169" s="41">
        <f>L171</f>
        <v>150</v>
      </c>
      <c r="M169" s="90">
        <f>M171</f>
        <v>200</v>
      </c>
    </row>
    <row r="170" spans="2:13" ht="28.5" customHeight="1">
      <c r="B170" s="141" t="s">
        <v>179</v>
      </c>
      <c r="C170" s="142"/>
      <c r="D170" s="142"/>
      <c r="E170" s="142"/>
      <c r="F170" s="142"/>
      <c r="G170" s="142"/>
      <c r="H170" s="142"/>
      <c r="I170" s="34"/>
      <c r="J170" s="70"/>
      <c r="K170" s="61"/>
      <c r="L170" s="41"/>
      <c r="M170" s="90"/>
    </row>
    <row r="171" spans="2:13" ht="27.75" customHeight="1">
      <c r="B171" s="143" t="s">
        <v>13</v>
      </c>
      <c r="C171" s="140"/>
      <c r="D171" s="140"/>
      <c r="E171" s="140"/>
      <c r="F171" s="140"/>
      <c r="G171" s="140"/>
      <c r="H171" s="140"/>
      <c r="I171" s="7" t="str">
        <f>I173</f>
        <v>22 4 02 01220</v>
      </c>
      <c r="J171" s="79">
        <f>J173</f>
        <v>240</v>
      </c>
      <c r="K171" s="57"/>
      <c r="L171" s="2">
        <f>L173</f>
        <v>150</v>
      </c>
      <c r="M171" s="93">
        <f>M173</f>
        <v>200</v>
      </c>
    </row>
    <row r="172" spans="2:13" ht="27.75" customHeight="1">
      <c r="B172" s="136" t="s">
        <v>207</v>
      </c>
      <c r="C172" s="137"/>
      <c r="D172" s="137"/>
      <c r="E172" s="137"/>
      <c r="F172" s="137"/>
      <c r="G172" s="137"/>
      <c r="H172" s="138"/>
      <c r="I172" s="127" t="str">
        <f>I173</f>
        <v>22 4 02 01220</v>
      </c>
      <c r="J172" s="82">
        <f>J173</f>
        <v>240</v>
      </c>
      <c r="K172" s="100" t="s">
        <v>208</v>
      </c>
      <c r="L172" s="5"/>
      <c r="M172" s="96">
        <f>M173</f>
        <v>200</v>
      </c>
    </row>
    <row r="173" spans="2:13" ht="15.75" customHeight="1" thickBot="1">
      <c r="B173" s="198" t="s">
        <v>20</v>
      </c>
      <c r="C173" s="199"/>
      <c r="D173" s="199"/>
      <c r="E173" s="199"/>
      <c r="F173" s="199"/>
      <c r="G173" s="199"/>
      <c r="H173" s="199"/>
      <c r="I173" s="55" t="s">
        <v>92</v>
      </c>
      <c r="J173" s="82">
        <v>240</v>
      </c>
      <c r="K173" s="100" t="s">
        <v>137</v>
      </c>
      <c r="L173" s="5">
        <v>150</v>
      </c>
      <c r="M173" s="96">
        <v>200</v>
      </c>
    </row>
    <row r="174" spans="1:13" ht="35.25" customHeight="1" thickBot="1">
      <c r="A174" s="6"/>
      <c r="B174" s="204" t="s">
        <v>0</v>
      </c>
      <c r="C174" s="205"/>
      <c r="D174" s="205"/>
      <c r="E174" s="205"/>
      <c r="F174" s="205"/>
      <c r="G174" s="205"/>
      <c r="H174" s="205"/>
      <c r="I174" s="47" t="s">
        <v>94</v>
      </c>
      <c r="J174" s="83" t="s">
        <v>44</v>
      </c>
      <c r="K174" s="66" t="s">
        <v>45</v>
      </c>
      <c r="L174" s="48" t="e">
        <f>L175+L181+#REF!</f>
        <v>#REF!</v>
      </c>
      <c r="M174" s="49">
        <f>M175+M181</f>
        <v>5878.8</v>
      </c>
    </row>
    <row r="175" spans="2:13" ht="27.75" customHeight="1">
      <c r="B175" s="188" t="s">
        <v>1</v>
      </c>
      <c r="C175" s="189"/>
      <c r="D175" s="189"/>
      <c r="E175" s="189"/>
      <c r="F175" s="189"/>
      <c r="G175" s="189"/>
      <c r="H175" s="189"/>
      <c r="I175" s="16" t="s">
        <v>97</v>
      </c>
      <c r="J175" s="84"/>
      <c r="K175" s="67"/>
      <c r="L175" s="3" t="e">
        <f>L176</f>
        <v>#REF!</v>
      </c>
      <c r="M175" s="97">
        <f>M176</f>
        <v>835</v>
      </c>
    </row>
    <row r="176" spans="2:13" ht="41.25" customHeight="1">
      <c r="B176" s="196" t="s">
        <v>166</v>
      </c>
      <c r="C176" s="197"/>
      <c r="D176" s="197"/>
      <c r="E176" s="197"/>
      <c r="F176" s="197"/>
      <c r="G176" s="197"/>
      <c r="H176" s="197"/>
      <c r="I176" s="15" t="str">
        <f>I180</f>
        <v>98 2 00 00120</v>
      </c>
      <c r="J176" s="85">
        <f>J180</f>
        <v>120</v>
      </c>
      <c r="K176" s="57"/>
      <c r="L176" s="2" t="e">
        <f>#REF!+#REF!</f>
        <v>#REF!</v>
      </c>
      <c r="M176" s="93">
        <f>M180</f>
        <v>835</v>
      </c>
    </row>
    <row r="177" spans="2:13" ht="57" customHeight="1">
      <c r="B177" s="144" t="s">
        <v>184</v>
      </c>
      <c r="C177" s="142"/>
      <c r="D177" s="142"/>
      <c r="E177" s="142"/>
      <c r="F177" s="142"/>
      <c r="G177" s="142"/>
      <c r="H177" s="142"/>
      <c r="I177" s="15" t="s">
        <v>98</v>
      </c>
      <c r="J177" s="79">
        <v>120</v>
      </c>
      <c r="K177" s="57"/>
      <c r="L177" s="2"/>
      <c r="M177" s="93">
        <f>M178</f>
        <v>835</v>
      </c>
    </row>
    <row r="178" spans="2:13" ht="29.25" customHeight="1">
      <c r="B178" s="144" t="s">
        <v>167</v>
      </c>
      <c r="C178" s="142"/>
      <c r="D178" s="142"/>
      <c r="E178" s="142"/>
      <c r="F178" s="142"/>
      <c r="G178" s="142"/>
      <c r="H178" s="142"/>
      <c r="I178" s="15" t="s">
        <v>98</v>
      </c>
      <c r="J178" s="79">
        <v>120</v>
      </c>
      <c r="K178" s="57"/>
      <c r="L178" s="2" t="e">
        <f>#REF!</f>
        <v>#REF!</v>
      </c>
      <c r="M178" s="93">
        <v>835</v>
      </c>
    </row>
    <row r="179" spans="2:13" ht="18.75" customHeight="1">
      <c r="B179" s="145" t="s">
        <v>198</v>
      </c>
      <c r="C179" s="146"/>
      <c r="D179" s="146"/>
      <c r="E179" s="146"/>
      <c r="F179" s="146"/>
      <c r="G179" s="146"/>
      <c r="H179" s="147"/>
      <c r="I179" s="15" t="str">
        <f>I180</f>
        <v>98 2 00 00120</v>
      </c>
      <c r="J179" s="79">
        <f>J180</f>
        <v>120</v>
      </c>
      <c r="K179" s="101" t="s">
        <v>199</v>
      </c>
      <c r="L179" s="2"/>
      <c r="M179" s="93">
        <f>M180</f>
        <v>835</v>
      </c>
    </row>
    <row r="180" spans="1:13" s="6" customFormat="1" ht="42.75" customHeight="1">
      <c r="A180"/>
      <c r="B180" s="143" t="s">
        <v>21</v>
      </c>
      <c r="C180" s="140"/>
      <c r="D180" s="140"/>
      <c r="E180" s="140"/>
      <c r="F180" s="140"/>
      <c r="G180" s="140"/>
      <c r="H180" s="140"/>
      <c r="I180" s="15" t="s">
        <v>98</v>
      </c>
      <c r="J180" s="79">
        <v>120</v>
      </c>
      <c r="K180" s="57" t="s">
        <v>22</v>
      </c>
      <c r="L180" s="2" t="e">
        <f>#REF!</f>
        <v>#REF!</v>
      </c>
      <c r="M180" s="93">
        <v>835</v>
      </c>
    </row>
    <row r="181" spans="2:13" ht="29.25" customHeight="1">
      <c r="B181" s="208" t="s">
        <v>2</v>
      </c>
      <c r="C181" s="209"/>
      <c r="D181" s="209"/>
      <c r="E181" s="209"/>
      <c r="F181" s="209"/>
      <c r="G181" s="209"/>
      <c r="H181" s="209"/>
      <c r="I181" s="17" t="s">
        <v>96</v>
      </c>
      <c r="J181" s="85"/>
      <c r="K181" s="57"/>
      <c r="L181" s="2" t="e">
        <f>L182</f>
        <v>#REF!</v>
      </c>
      <c r="M181" s="92">
        <f>M182</f>
        <v>5043.8</v>
      </c>
    </row>
    <row r="182" spans="2:13" ht="39.75" customHeight="1">
      <c r="B182" s="196" t="s">
        <v>168</v>
      </c>
      <c r="C182" s="197"/>
      <c r="D182" s="197"/>
      <c r="E182" s="197"/>
      <c r="F182" s="197"/>
      <c r="G182" s="197"/>
      <c r="H182" s="197"/>
      <c r="I182" s="15" t="s">
        <v>95</v>
      </c>
      <c r="J182" s="85"/>
      <c r="K182" s="57"/>
      <c r="L182" s="2" t="e">
        <f>L184+#REF!+#REF!+#REF!+L188+#REF!+#REF!</f>
        <v>#REF!</v>
      </c>
      <c r="M182" s="93">
        <f>M184+M188+M191+M195</f>
        <v>5043.8</v>
      </c>
    </row>
    <row r="183" spans="2:13" ht="39.75" customHeight="1">
      <c r="B183" s="144" t="s">
        <v>184</v>
      </c>
      <c r="C183" s="142"/>
      <c r="D183" s="142"/>
      <c r="E183" s="142"/>
      <c r="F183" s="142"/>
      <c r="G183" s="142"/>
      <c r="H183" s="142"/>
      <c r="I183" s="15" t="str">
        <f>I184</f>
        <v>98 3 00 00120</v>
      </c>
      <c r="J183" s="85">
        <v>100</v>
      </c>
      <c r="K183" s="57"/>
      <c r="L183" s="2"/>
      <c r="M183" s="93">
        <f>M184</f>
        <v>3827</v>
      </c>
    </row>
    <row r="184" spans="2:13" ht="30" customHeight="1">
      <c r="B184" s="144" t="s">
        <v>167</v>
      </c>
      <c r="C184" s="142"/>
      <c r="D184" s="142"/>
      <c r="E184" s="142"/>
      <c r="F184" s="142"/>
      <c r="G184" s="142"/>
      <c r="H184" s="142"/>
      <c r="I184" s="15" t="str">
        <f>I182</f>
        <v>98 3 00 00120</v>
      </c>
      <c r="J184" s="79">
        <f>J186</f>
        <v>120</v>
      </c>
      <c r="K184" s="57"/>
      <c r="L184" s="2">
        <f>L186</f>
        <v>1003</v>
      </c>
      <c r="M184" s="93">
        <v>3827</v>
      </c>
    </row>
    <row r="185" spans="2:13" ht="20.25" customHeight="1">
      <c r="B185" s="145" t="s">
        <v>198</v>
      </c>
      <c r="C185" s="146"/>
      <c r="D185" s="146"/>
      <c r="E185" s="146"/>
      <c r="F185" s="146"/>
      <c r="G185" s="146"/>
      <c r="H185" s="147"/>
      <c r="I185" s="15" t="str">
        <f>I186</f>
        <v>98 3 00 00120</v>
      </c>
      <c r="J185" s="79">
        <v>120</v>
      </c>
      <c r="K185" s="101" t="s">
        <v>199</v>
      </c>
      <c r="L185" s="2"/>
      <c r="M185" s="93">
        <f>M186</f>
        <v>3827</v>
      </c>
    </row>
    <row r="186" spans="2:13" ht="42.75" customHeight="1">
      <c r="B186" s="143" t="s">
        <v>21</v>
      </c>
      <c r="C186" s="140"/>
      <c r="D186" s="140"/>
      <c r="E186" s="140"/>
      <c r="F186" s="140"/>
      <c r="G186" s="140"/>
      <c r="H186" s="140"/>
      <c r="I186" s="15" t="str">
        <f>I182</f>
        <v>98 3 00 00120</v>
      </c>
      <c r="J186" s="79">
        <v>120</v>
      </c>
      <c r="K186" s="57" t="s">
        <v>22</v>
      </c>
      <c r="L186" s="2">
        <v>1003</v>
      </c>
      <c r="M186" s="93">
        <v>3827</v>
      </c>
    </row>
    <row r="187" spans="2:13" ht="27.75" customHeight="1">
      <c r="B187" s="141" t="s">
        <v>179</v>
      </c>
      <c r="C187" s="142"/>
      <c r="D187" s="142"/>
      <c r="E187" s="142"/>
      <c r="F187" s="142"/>
      <c r="G187" s="142"/>
      <c r="H187" s="142"/>
      <c r="I187" s="15" t="str">
        <f>I188</f>
        <v>98 3 00 00120</v>
      </c>
      <c r="J187" s="79">
        <v>200</v>
      </c>
      <c r="K187" s="57"/>
      <c r="L187" s="2"/>
      <c r="M187" s="93">
        <f>M188</f>
        <v>1196.8</v>
      </c>
    </row>
    <row r="188" spans="2:13" ht="33.75" customHeight="1">
      <c r="B188" s="143" t="s">
        <v>13</v>
      </c>
      <c r="C188" s="140"/>
      <c r="D188" s="140"/>
      <c r="E188" s="140"/>
      <c r="F188" s="140"/>
      <c r="G188" s="140"/>
      <c r="H188" s="140"/>
      <c r="I188" s="15" t="str">
        <f>I182</f>
        <v>98 3 00 00120</v>
      </c>
      <c r="J188" s="79">
        <f>J190</f>
        <v>240</v>
      </c>
      <c r="K188" s="57"/>
      <c r="L188" s="2">
        <f>L198</f>
        <v>392.8</v>
      </c>
      <c r="M188" s="93">
        <f>M190</f>
        <v>1196.8</v>
      </c>
    </row>
    <row r="189" spans="2:13" ht="22.5" customHeight="1">
      <c r="B189" s="136" t="s">
        <v>198</v>
      </c>
      <c r="C189" s="137"/>
      <c r="D189" s="137"/>
      <c r="E189" s="137"/>
      <c r="F189" s="137"/>
      <c r="G189" s="137"/>
      <c r="H189" s="138"/>
      <c r="I189" s="15" t="str">
        <f>I190</f>
        <v>98 3 00 00120</v>
      </c>
      <c r="J189" s="79">
        <f>J190</f>
        <v>240</v>
      </c>
      <c r="K189" s="101" t="s">
        <v>199</v>
      </c>
      <c r="L189" s="2"/>
      <c r="M189" s="93">
        <f>M190</f>
        <v>1196.8</v>
      </c>
    </row>
    <row r="190" spans="2:13" ht="43.5" customHeight="1">
      <c r="B190" s="143" t="s">
        <v>21</v>
      </c>
      <c r="C190" s="140"/>
      <c r="D190" s="140"/>
      <c r="E190" s="140"/>
      <c r="F190" s="140"/>
      <c r="G190" s="140"/>
      <c r="H190" s="140"/>
      <c r="I190" s="15" t="str">
        <f>I182</f>
        <v>98 3 00 00120</v>
      </c>
      <c r="J190" s="79">
        <v>240</v>
      </c>
      <c r="K190" s="57" t="s">
        <v>22</v>
      </c>
      <c r="L190" s="2">
        <v>392.8</v>
      </c>
      <c r="M190" s="93">
        <v>1196.8</v>
      </c>
    </row>
    <row r="191" spans="2:13" ht="21" customHeight="1">
      <c r="B191" s="136" t="s">
        <v>180</v>
      </c>
      <c r="C191" s="137"/>
      <c r="D191" s="137"/>
      <c r="E191" s="137"/>
      <c r="F191" s="137"/>
      <c r="G191" s="137"/>
      <c r="H191" s="138"/>
      <c r="I191" s="15" t="str">
        <f>I192</f>
        <v>98 3 00 00120</v>
      </c>
      <c r="J191" s="79">
        <v>800</v>
      </c>
      <c r="K191" s="57"/>
      <c r="L191" s="2"/>
      <c r="M191" s="93">
        <f>M192</f>
        <v>10</v>
      </c>
    </row>
    <row r="192" spans="2:13" ht="41.25" customHeight="1">
      <c r="B192" s="136" t="s">
        <v>41</v>
      </c>
      <c r="C192" s="206"/>
      <c r="D192" s="206"/>
      <c r="E192" s="206"/>
      <c r="F192" s="206"/>
      <c r="G192" s="206"/>
      <c r="H192" s="207"/>
      <c r="I192" s="15" t="str">
        <f>I182</f>
        <v>98 3 00 00120</v>
      </c>
      <c r="J192" s="85">
        <v>830</v>
      </c>
      <c r="K192" s="57"/>
      <c r="L192" s="2"/>
      <c r="M192" s="93">
        <v>10</v>
      </c>
    </row>
    <row r="193" spans="2:13" ht="24.75" customHeight="1">
      <c r="B193" s="136" t="s">
        <v>198</v>
      </c>
      <c r="C193" s="137"/>
      <c r="D193" s="137"/>
      <c r="E193" s="137"/>
      <c r="F193" s="137"/>
      <c r="G193" s="137"/>
      <c r="H193" s="138"/>
      <c r="I193" s="15" t="s">
        <v>95</v>
      </c>
      <c r="J193" s="85">
        <v>830</v>
      </c>
      <c r="K193" s="101" t="s">
        <v>199</v>
      </c>
      <c r="L193" s="2"/>
      <c r="M193" s="93">
        <f>M194</f>
        <v>10</v>
      </c>
    </row>
    <row r="194" spans="2:13" ht="41.25" customHeight="1">
      <c r="B194" s="143" t="s">
        <v>21</v>
      </c>
      <c r="C194" s="140"/>
      <c r="D194" s="140"/>
      <c r="E194" s="140"/>
      <c r="F194" s="140"/>
      <c r="G194" s="140"/>
      <c r="H194" s="140"/>
      <c r="I194" s="15" t="s">
        <v>95</v>
      </c>
      <c r="J194" s="85">
        <v>830</v>
      </c>
      <c r="K194" s="57" t="s">
        <v>22</v>
      </c>
      <c r="L194" s="2"/>
      <c r="M194" s="93">
        <v>10</v>
      </c>
    </row>
    <row r="195" spans="2:13" ht="22.5" customHeight="1">
      <c r="B195" s="136" t="s">
        <v>180</v>
      </c>
      <c r="C195" s="137"/>
      <c r="D195" s="137"/>
      <c r="E195" s="137"/>
      <c r="F195" s="137"/>
      <c r="G195" s="137"/>
      <c r="H195" s="138"/>
      <c r="I195" s="15" t="str">
        <f>I196</f>
        <v>98 3 00 00120</v>
      </c>
      <c r="J195" s="79">
        <v>800</v>
      </c>
      <c r="K195" s="57"/>
      <c r="L195" s="2"/>
      <c r="M195" s="93">
        <f>M196</f>
        <v>10</v>
      </c>
    </row>
    <row r="196" spans="2:13" ht="24" customHeight="1">
      <c r="B196" s="139" t="s">
        <v>46</v>
      </c>
      <c r="C196" s="140"/>
      <c r="D196" s="140"/>
      <c r="E196" s="140"/>
      <c r="F196" s="140"/>
      <c r="G196" s="140"/>
      <c r="H196" s="140"/>
      <c r="I196" s="15" t="s">
        <v>95</v>
      </c>
      <c r="J196" s="85">
        <v>850</v>
      </c>
      <c r="K196" s="57"/>
      <c r="L196" s="2">
        <v>392.8</v>
      </c>
      <c r="M196" s="93">
        <v>10</v>
      </c>
    </row>
    <row r="197" spans="2:13" ht="24" customHeight="1">
      <c r="B197" s="136" t="s">
        <v>198</v>
      </c>
      <c r="C197" s="137"/>
      <c r="D197" s="137"/>
      <c r="E197" s="137"/>
      <c r="F197" s="137"/>
      <c r="G197" s="137"/>
      <c r="H197" s="138"/>
      <c r="I197" s="15" t="s">
        <v>95</v>
      </c>
      <c r="J197" s="85">
        <f>J198</f>
        <v>850</v>
      </c>
      <c r="K197" s="101" t="s">
        <v>199</v>
      </c>
      <c r="L197" s="2"/>
      <c r="M197" s="93">
        <f>M198</f>
        <v>10</v>
      </c>
    </row>
    <row r="198" spans="2:13" ht="42" customHeight="1" thickBot="1">
      <c r="B198" s="143" t="s">
        <v>21</v>
      </c>
      <c r="C198" s="140"/>
      <c r="D198" s="140"/>
      <c r="E198" s="140"/>
      <c r="F198" s="140"/>
      <c r="G198" s="140"/>
      <c r="H198" s="140"/>
      <c r="I198" s="15" t="s">
        <v>95</v>
      </c>
      <c r="J198" s="85">
        <v>850</v>
      </c>
      <c r="K198" s="57" t="s">
        <v>22</v>
      </c>
      <c r="L198" s="2">
        <v>392.8</v>
      </c>
      <c r="M198" s="93">
        <v>10</v>
      </c>
    </row>
    <row r="199" spans="2:13" ht="30" customHeight="1" thickBot="1">
      <c r="B199" s="214" t="s">
        <v>3</v>
      </c>
      <c r="C199" s="215"/>
      <c r="D199" s="215"/>
      <c r="E199" s="215"/>
      <c r="F199" s="215"/>
      <c r="G199" s="215"/>
      <c r="H199" s="215"/>
      <c r="I199" s="50" t="s">
        <v>108</v>
      </c>
      <c r="J199" s="86"/>
      <c r="K199" s="68"/>
      <c r="L199" s="51" t="e">
        <f>L200+L205+L210+L225+#REF!+L269+L274+#REF!+#REF!+#REF!</f>
        <v>#REF!</v>
      </c>
      <c r="M199" s="52">
        <f>M200+M205+M210+M215+M220+M225+M230+M235+M240+M245+M250+M255+M260+M265+M270+M275+M280+M285</f>
        <v>2519.3</v>
      </c>
    </row>
    <row r="200" spans="2:13" ht="55.5" customHeight="1">
      <c r="B200" s="212" t="s">
        <v>206</v>
      </c>
      <c r="C200" s="213"/>
      <c r="D200" s="213"/>
      <c r="E200" s="213"/>
      <c r="F200" s="213"/>
      <c r="G200" s="213"/>
      <c r="H200" s="213"/>
      <c r="I200" s="8" t="str">
        <f>I202</f>
        <v>99 9 00 00810</v>
      </c>
      <c r="J200" s="79"/>
      <c r="K200" s="64"/>
      <c r="L200" s="2">
        <f>L202</f>
        <v>11</v>
      </c>
      <c r="M200" s="92">
        <f>M202</f>
        <v>30.5</v>
      </c>
    </row>
    <row r="201" spans="2:13" ht="17.25" customHeight="1">
      <c r="B201" s="139" t="s">
        <v>203</v>
      </c>
      <c r="C201" s="140"/>
      <c r="D201" s="140"/>
      <c r="E201" s="140"/>
      <c r="F201" s="140"/>
      <c r="G201" s="140"/>
      <c r="H201" s="140"/>
      <c r="I201" s="58" t="str">
        <f>I202</f>
        <v>99 9 00 00810</v>
      </c>
      <c r="J201" s="79">
        <v>500</v>
      </c>
      <c r="K201" s="64"/>
      <c r="L201" s="2"/>
      <c r="M201" s="93">
        <f>M202</f>
        <v>30.5</v>
      </c>
    </row>
    <row r="202" spans="2:13" ht="23.25" customHeight="1">
      <c r="B202" s="139" t="s">
        <v>23</v>
      </c>
      <c r="C202" s="140"/>
      <c r="D202" s="140"/>
      <c r="E202" s="140"/>
      <c r="F202" s="140"/>
      <c r="G202" s="140"/>
      <c r="H202" s="140"/>
      <c r="I202" s="7" t="str">
        <f>I204</f>
        <v>99 9 00 00810</v>
      </c>
      <c r="J202" s="79">
        <v>540</v>
      </c>
      <c r="K202" s="57"/>
      <c r="L202" s="2">
        <f>L204</f>
        <v>11</v>
      </c>
      <c r="M202" s="93">
        <f>M204</f>
        <v>30.5</v>
      </c>
    </row>
    <row r="203" spans="2:13" ht="23.25" customHeight="1">
      <c r="B203" s="136" t="s">
        <v>198</v>
      </c>
      <c r="C203" s="137"/>
      <c r="D203" s="137"/>
      <c r="E203" s="137"/>
      <c r="F203" s="137"/>
      <c r="G203" s="137"/>
      <c r="H203" s="138"/>
      <c r="I203" s="10" t="s">
        <v>106</v>
      </c>
      <c r="J203" s="79">
        <v>540</v>
      </c>
      <c r="K203" s="101" t="s">
        <v>199</v>
      </c>
      <c r="L203" s="2"/>
      <c r="M203" s="93">
        <f>M204</f>
        <v>30.5</v>
      </c>
    </row>
    <row r="204" spans="2:13" ht="45" customHeight="1">
      <c r="B204" s="139" t="s">
        <v>21</v>
      </c>
      <c r="C204" s="140"/>
      <c r="D204" s="140"/>
      <c r="E204" s="140"/>
      <c r="F204" s="140"/>
      <c r="G204" s="140"/>
      <c r="H204" s="140"/>
      <c r="I204" s="10" t="s">
        <v>106</v>
      </c>
      <c r="J204" s="79">
        <v>540</v>
      </c>
      <c r="K204" s="57" t="s">
        <v>22</v>
      </c>
      <c r="L204" s="2">
        <v>11</v>
      </c>
      <c r="M204" s="93">
        <v>30.5</v>
      </c>
    </row>
    <row r="205" spans="2:13" ht="63" customHeight="1">
      <c r="B205" s="202" t="s">
        <v>121</v>
      </c>
      <c r="C205" s="203"/>
      <c r="D205" s="203"/>
      <c r="E205" s="203"/>
      <c r="F205" s="203"/>
      <c r="G205" s="203"/>
      <c r="H205" s="203"/>
      <c r="I205" s="8" t="str">
        <f>I207</f>
        <v>99 9 00 00820</v>
      </c>
      <c r="J205" s="85"/>
      <c r="K205" s="57"/>
      <c r="L205" s="2">
        <f>L207</f>
        <v>42</v>
      </c>
      <c r="M205" s="92">
        <f>M207</f>
        <v>120.9</v>
      </c>
    </row>
    <row r="206" spans="2:13" ht="18.75" customHeight="1">
      <c r="B206" s="139" t="s">
        <v>203</v>
      </c>
      <c r="C206" s="140"/>
      <c r="D206" s="140"/>
      <c r="E206" s="140"/>
      <c r="F206" s="140"/>
      <c r="G206" s="140"/>
      <c r="H206" s="140"/>
      <c r="I206" s="58" t="str">
        <f>I207</f>
        <v>99 9 00 00820</v>
      </c>
      <c r="J206" s="85">
        <v>500</v>
      </c>
      <c r="K206" s="57"/>
      <c r="L206" s="2"/>
      <c r="M206" s="93">
        <f>M207</f>
        <v>120.9</v>
      </c>
    </row>
    <row r="207" spans="2:13" ht="22.5" customHeight="1">
      <c r="B207" s="139" t="s">
        <v>23</v>
      </c>
      <c r="C207" s="140"/>
      <c r="D207" s="140"/>
      <c r="E207" s="140"/>
      <c r="F207" s="140"/>
      <c r="G207" s="140"/>
      <c r="H207" s="140"/>
      <c r="I207" s="7" t="str">
        <f>I209</f>
        <v>99 9 00 00820</v>
      </c>
      <c r="J207" s="79">
        <v>540</v>
      </c>
      <c r="K207" s="57"/>
      <c r="L207" s="2">
        <f>L209</f>
        <v>42</v>
      </c>
      <c r="M207" s="93">
        <f>M209</f>
        <v>120.9</v>
      </c>
    </row>
    <row r="208" spans="2:13" ht="22.5" customHeight="1">
      <c r="B208" s="136" t="s">
        <v>198</v>
      </c>
      <c r="C208" s="137"/>
      <c r="D208" s="137"/>
      <c r="E208" s="137"/>
      <c r="F208" s="137"/>
      <c r="G208" s="137"/>
      <c r="H208" s="138"/>
      <c r="I208" s="7" t="str">
        <f>I209</f>
        <v>99 9 00 00820</v>
      </c>
      <c r="J208" s="79">
        <f>J209</f>
        <v>540</v>
      </c>
      <c r="K208" s="101" t="s">
        <v>199</v>
      </c>
      <c r="L208" s="2"/>
      <c r="M208" s="93">
        <f>M209</f>
        <v>120.9</v>
      </c>
    </row>
    <row r="209" spans="2:13" ht="41.25" customHeight="1">
      <c r="B209" s="139" t="s">
        <v>21</v>
      </c>
      <c r="C209" s="140"/>
      <c r="D209" s="140"/>
      <c r="E209" s="140"/>
      <c r="F209" s="140"/>
      <c r="G209" s="140"/>
      <c r="H209" s="140"/>
      <c r="I209" s="10" t="s">
        <v>107</v>
      </c>
      <c r="J209" s="79">
        <v>540</v>
      </c>
      <c r="K209" s="57" t="s">
        <v>22</v>
      </c>
      <c r="L209" s="2">
        <v>42</v>
      </c>
      <c r="M209" s="93">
        <v>120.9</v>
      </c>
    </row>
    <row r="210" spans="2:13" ht="45.75" customHeight="1">
      <c r="B210" s="192" t="s">
        <v>122</v>
      </c>
      <c r="C210" s="193"/>
      <c r="D210" s="193"/>
      <c r="E210" s="193"/>
      <c r="F210" s="193"/>
      <c r="G210" s="193"/>
      <c r="H210" s="193"/>
      <c r="I210" s="8" t="str">
        <f>I212</f>
        <v>99 9 00 00830 </v>
      </c>
      <c r="J210" s="85"/>
      <c r="K210" s="57"/>
      <c r="L210" s="2">
        <f>L212</f>
        <v>86</v>
      </c>
      <c r="M210" s="92">
        <f>M212</f>
        <v>121</v>
      </c>
    </row>
    <row r="211" spans="2:13" ht="20.25" customHeight="1">
      <c r="B211" s="139" t="s">
        <v>203</v>
      </c>
      <c r="C211" s="140"/>
      <c r="D211" s="140"/>
      <c r="E211" s="140"/>
      <c r="F211" s="140"/>
      <c r="G211" s="140"/>
      <c r="H211" s="140"/>
      <c r="I211" s="8" t="str">
        <f>I212</f>
        <v>99 9 00 00830 </v>
      </c>
      <c r="J211" s="85">
        <v>500</v>
      </c>
      <c r="K211" s="57"/>
      <c r="L211" s="2"/>
      <c r="M211" s="92">
        <f>M212</f>
        <v>121</v>
      </c>
    </row>
    <row r="212" spans="2:13" ht="18" customHeight="1">
      <c r="B212" s="139" t="s">
        <v>23</v>
      </c>
      <c r="C212" s="140"/>
      <c r="D212" s="140"/>
      <c r="E212" s="140"/>
      <c r="F212" s="140"/>
      <c r="G212" s="140"/>
      <c r="H212" s="140"/>
      <c r="I212" s="7" t="str">
        <f>I214</f>
        <v>99 9 00 00830 </v>
      </c>
      <c r="J212" s="79">
        <v>540</v>
      </c>
      <c r="K212" s="57"/>
      <c r="L212" s="2">
        <f>L214</f>
        <v>86</v>
      </c>
      <c r="M212" s="93">
        <f>M214</f>
        <v>121</v>
      </c>
    </row>
    <row r="213" spans="2:13" ht="18" customHeight="1">
      <c r="B213" s="136" t="s">
        <v>198</v>
      </c>
      <c r="C213" s="137"/>
      <c r="D213" s="137"/>
      <c r="E213" s="137"/>
      <c r="F213" s="137"/>
      <c r="G213" s="137"/>
      <c r="H213" s="138"/>
      <c r="I213" s="7" t="str">
        <f>I214</f>
        <v>99 9 00 00830 </v>
      </c>
      <c r="J213" s="79">
        <f>J214</f>
        <v>540</v>
      </c>
      <c r="K213" s="101" t="s">
        <v>199</v>
      </c>
      <c r="L213" s="2"/>
      <c r="M213" s="93">
        <f>M214</f>
        <v>121</v>
      </c>
    </row>
    <row r="214" spans="2:13" ht="41.25" customHeight="1">
      <c r="B214" s="139" t="s">
        <v>21</v>
      </c>
      <c r="C214" s="140"/>
      <c r="D214" s="140"/>
      <c r="E214" s="140"/>
      <c r="F214" s="140"/>
      <c r="G214" s="140"/>
      <c r="H214" s="140"/>
      <c r="I214" s="10" t="s">
        <v>109</v>
      </c>
      <c r="J214" s="79">
        <v>540</v>
      </c>
      <c r="K214" s="57" t="s">
        <v>22</v>
      </c>
      <c r="L214" s="2">
        <v>86</v>
      </c>
      <c r="M214" s="93">
        <v>121</v>
      </c>
    </row>
    <row r="215" spans="2:13" ht="46.5" customHeight="1">
      <c r="B215" s="174" t="s">
        <v>123</v>
      </c>
      <c r="C215" s="175"/>
      <c r="D215" s="175"/>
      <c r="E215" s="175"/>
      <c r="F215" s="175"/>
      <c r="G215" s="175"/>
      <c r="H215" s="175"/>
      <c r="I215" s="8" t="str">
        <f>I217</f>
        <v>99 9 00 00840 </v>
      </c>
      <c r="J215" s="87"/>
      <c r="K215" s="69"/>
      <c r="L215" s="4">
        <f>L217</f>
        <v>11</v>
      </c>
      <c r="M215" s="98">
        <f>M217</f>
        <v>50.8</v>
      </c>
    </row>
    <row r="216" spans="2:13" ht="19.5" customHeight="1">
      <c r="B216" s="139" t="s">
        <v>203</v>
      </c>
      <c r="C216" s="140"/>
      <c r="D216" s="140"/>
      <c r="E216" s="140"/>
      <c r="F216" s="140"/>
      <c r="G216" s="140"/>
      <c r="H216" s="140"/>
      <c r="I216" s="58" t="str">
        <f>I217</f>
        <v>99 9 00 00840 </v>
      </c>
      <c r="J216" s="85">
        <v>500</v>
      </c>
      <c r="K216" s="57"/>
      <c r="L216" s="2"/>
      <c r="M216" s="99">
        <f>M217</f>
        <v>50.8</v>
      </c>
    </row>
    <row r="217" spans="2:13" ht="18.75" customHeight="1">
      <c r="B217" s="200" t="s">
        <v>23</v>
      </c>
      <c r="C217" s="201"/>
      <c r="D217" s="201"/>
      <c r="E217" s="201"/>
      <c r="F217" s="201"/>
      <c r="G217" s="201"/>
      <c r="H217" s="201"/>
      <c r="I217" s="7" t="str">
        <f>I219</f>
        <v>99 9 00 00840 </v>
      </c>
      <c r="J217" s="79">
        <v>540</v>
      </c>
      <c r="K217" s="57"/>
      <c r="L217" s="2">
        <f>L219</f>
        <v>11</v>
      </c>
      <c r="M217" s="99">
        <f>M219</f>
        <v>50.8</v>
      </c>
    </row>
    <row r="218" spans="2:13" ht="18.75" customHeight="1">
      <c r="B218" s="136" t="s">
        <v>198</v>
      </c>
      <c r="C218" s="137"/>
      <c r="D218" s="137"/>
      <c r="E218" s="137"/>
      <c r="F218" s="137"/>
      <c r="G218" s="137"/>
      <c r="H218" s="138"/>
      <c r="I218" s="7" t="str">
        <f>I219</f>
        <v>99 9 00 00840 </v>
      </c>
      <c r="J218" s="79">
        <f>J219</f>
        <v>540</v>
      </c>
      <c r="K218" s="101" t="s">
        <v>199</v>
      </c>
      <c r="L218" s="2"/>
      <c r="M218" s="99">
        <f>M219</f>
        <v>50.8</v>
      </c>
    </row>
    <row r="219" spans="2:13" ht="41.25" customHeight="1">
      <c r="B219" s="200" t="s">
        <v>21</v>
      </c>
      <c r="C219" s="201"/>
      <c r="D219" s="201"/>
      <c r="E219" s="201"/>
      <c r="F219" s="201"/>
      <c r="G219" s="201"/>
      <c r="H219" s="201"/>
      <c r="I219" s="10" t="s">
        <v>111</v>
      </c>
      <c r="J219" s="79">
        <v>540</v>
      </c>
      <c r="K219" s="57" t="s">
        <v>22</v>
      </c>
      <c r="L219" s="2">
        <v>11</v>
      </c>
      <c r="M219" s="99">
        <v>50.8</v>
      </c>
    </row>
    <row r="220" spans="2:13" ht="54" customHeight="1">
      <c r="B220" s="192" t="s">
        <v>204</v>
      </c>
      <c r="C220" s="193"/>
      <c r="D220" s="193"/>
      <c r="E220" s="193"/>
      <c r="F220" s="193"/>
      <c r="G220" s="193"/>
      <c r="H220" s="193"/>
      <c r="I220" s="8" t="str">
        <f>I222</f>
        <v>99 9 00 00850</v>
      </c>
      <c r="J220" s="85"/>
      <c r="K220" s="57"/>
      <c r="L220" s="2"/>
      <c r="M220" s="98">
        <f>M222</f>
        <v>61.4</v>
      </c>
    </row>
    <row r="221" spans="2:13" ht="17.25" customHeight="1">
      <c r="B221" s="139" t="s">
        <v>203</v>
      </c>
      <c r="C221" s="140"/>
      <c r="D221" s="140"/>
      <c r="E221" s="140"/>
      <c r="F221" s="140"/>
      <c r="G221" s="140"/>
      <c r="H221" s="140"/>
      <c r="I221" s="58" t="str">
        <f>I222</f>
        <v>99 9 00 00850</v>
      </c>
      <c r="J221" s="85">
        <v>500</v>
      </c>
      <c r="K221" s="57"/>
      <c r="L221" s="2"/>
      <c r="M221" s="99">
        <f>M222</f>
        <v>61.4</v>
      </c>
    </row>
    <row r="222" spans="2:13" ht="18.75" customHeight="1">
      <c r="B222" s="139" t="s">
        <v>23</v>
      </c>
      <c r="C222" s="140"/>
      <c r="D222" s="140"/>
      <c r="E222" s="140"/>
      <c r="F222" s="140"/>
      <c r="G222" s="140"/>
      <c r="H222" s="140"/>
      <c r="I222" s="10" t="str">
        <f>I224</f>
        <v>99 9 00 00850</v>
      </c>
      <c r="J222" s="79">
        <v>540</v>
      </c>
      <c r="K222" s="57"/>
      <c r="L222" s="2"/>
      <c r="M222" s="99">
        <f>M224</f>
        <v>61.4</v>
      </c>
    </row>
    <row r="223" spans="2:13" ht="16.5" customHeight="1">
      <c r="B223" s="136" t="s">
        <v>198</v>
      </c>
      <c r="C223" s="137"/>
      <c r="D223" s="137"/>
      <c r="E223" s="137"/>
      <c r="F223" s="137"/>
      <c r="G223" s="137"/>
      <c r="H223" s="138"/>
      <c r="I223" s="10" t="str">
        <f>I224</f>
        <v>99 9 00 00850</v>
      </c>
      <c r="J223" s="79">
        <f>J224</f>
        <v>540</v>
      </c>
      <c r="K223" s="101" t="s">
        <v>199</v>
      </c>
      <c r="L223" s="2"/>
      <c r="M223" s="99">
        <f>M224</f>
        <v>61.4</v>
      </c>
    </row>
    <row r="224" spans="2:246" ht="45" customHeight="1">
      <c r="B224" s="139" t="s">
        <v>21</v>
      </c>
      <c r="C224" s="140"/>
      <c r="D224" s="140"/>
      <c r="E224" s="140"/>
      <c r="F224" s="140"/>
      <c r="G224" s="140"/>
      <c r="H224" s="140"/>
      <c r="I224" s="10" t="s">
        <v>110</v>
      </c>
      <c r="J224" s="79">
        <v>540</v>
      </c>
      <c r="K224" s="57" t="s">
        <v>22</v>
      </c>
      <c r="L224" s="2"/>
      <c r="M224" s="99">
        <v>61.4</v>
      </c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ID224"/>
      <c r="IE224"/>
      <c r="IF224"/>
      <c r="IG224"/>
      <c r="IH224"/>
      <c r="II224"/>
      <c r="IJ224"/>
      <c r="IK224"/>
      <c r="IL224"/>
    </row>
    <row r="225" spans="2:246" ht="28.5" customHeight="1">
      <c r="B225" s="208" t="s">
        <v>124</v>
      </c>
      <c r="C225" s="209"/>
      <c r="D225" s="209"/>
      <c r="E225" s="209"/>
      <c r="F225" s="209"/>
      <c r="G225" s="209"/>
      <c r="H225" s="209"/>
      <c r="I225" s="12" t="str">
        <f>I227</f>
        <v>99 9 00 01010 </v>
      </c>
      <c r="J225" s="85"/>
      <c r="K225" s="57"/>
      <c r="L225" s="2">
        <f>L227</f>
        <v>10</v>
      </c>
      <c r="M225" s="92">
        <f>M227</f>
        <v>75</v>
      </c>
      <c r="ID225"/>
      <c r="IE225"/>
      <c r="IF225"/>
      <c r="IG225"/>
      <c r="IH225"/>
      <c r="II225"/>
      <c r="IJ225"/>
      <c r="IK225"/>
      <c r="IL225"/>
    </row>
    <row r="226" spans="2:13" ht="19.5" customHeight="1">
      <c r="B226" s="190" t="s">
        <v>180</v>
      </c>
      <c r="C226" s="185"/>
      <c r="D226" s="185"/>
      <c r="E226" s="185"/>
      <c r="F226" s="185"/>
      <c r="G226" s="185"/>
      <c r="H226" s="191"/>
      <c r="I226" s="129" t="str">
        <f>I227</f>
        <v>99 9 00 01010 </v>
      </c>
      <c r="J226" s="85">
        <v>800</v>
      </c>
      <c r="K226" s="57"/>
      <c r="L226" s="2"/>
      <c r="M226" s="93">
        <f>M227</f>
        <v>75</v>
      </c>
    </row>
    <row r="227" spans="2:13" ht="15" customHeight="1">
      <c r="B227" s="139" t="s">
        <v>25</v>
      </c>
      <c r="C227" s="140"/>
      <c r="D227" s="140"/>
      <c r="E227" s="140"/>
      <c r="F227" s="140"/>
      <c r="G227" s="140"/>
      <c r="H227" s="140"/>
      <c r="I227" s="14" t="str">
        <f>I229</f>
        <v>99 9 00 01010 </v>
      </c>
      <c r="J227" s="79">
        <v>870</v>
      </c>
      <c r="K227" s="57"/>
      <c r="L227" s="2">
        <f>L229</f>
        <v>10</v>
      </c>
      <c r="M227" s="93">
        <f>M229</f>
        <v>75</v>
      </c>
    </row>
    <row r="228" spans="2:13" ht="13.5" customHeight="1">
      <c r="B228" s="136" t="s">
        <v>198</v>
      </c>
      <c r="C228" s="137"/>
      <c r="D228" s="137"/>
      <c r="E228" s="137"/>
      <c r="F228" s="137"/>
      <c r="G228" s="137"/>
      <c r="H228" s="138"/>
      <c r="I228" s="14" t="str">
        <f>I229</f>
        <v>99 9 00 01010 </v>
      </c>
      <c r="J228" s="79">
        <f>J229</f>
        <v>870</v>
      </c>
      <c r="K228" s="101" t="s">
        <v>199</v>
      </c>
      <c r="L228" s="2"/>
      <c r="M228" s="93">
        <f>M229</f>
        <v>75</v>
      </c>
    </row>
    <row r="229" spans="2:13" ht="16.5" customHeight="1">
      <c r="B229" s="139" t="s">
        <v>24</v>
      </c>
      <c r="C229" s="140"/>
      <c r="D229" s="140"/>
      <c r="E229" s="140"/>
      <c r="F229" s="140"/>
      <c r="G229" s="140"/>
      <c r="H229" s="140"/>
      <c r="I229" s="56" t="s">
        <v>112</v>
      </c>
      <c r="J229" s="79">
        <v>870</v>
      </c>
      <c r="K229" s="57" t="s">
        <v>26</v>
      </c>
      <c r="L229" s="2">
        <v>10</v>
      </c>
      <c r="M229" s="93">
        <v>75</v>
      </c>
    </row>
    <row r="230" spans="2:13" ht="31.5" customHeight="1">
      <c r="B230" s="174" t="s">
        <v>125</v>
      </c>
      <c r="C230" s="175"/>
      <c r="D230" s="175"/>
      <c r="E230" s="175"/>
      <c r="F230" s="175"/>
      <c r="G230" s="175"/>
      <c r="H230" s="175"/>
      <c r="I230" s="8" t="str">
        <f>I232</f>
        <v>99 9 00 01020 </v>
      </c>
      <c r="J230" s="85"/>
      <c r="K230" s="57"/>
      <c r="L230" s="2">
        <f>L232</f>
        <v>20</v>
      </c>
      <c r="M230" s="92">
        <f>M232</f>
        <v>40</v>
      </c>
    </row>
    <row r="231" spans="2:13" ht="19.5" customHeight="1">
      <c r="B231" s="190" t="s">
        <v>180</v>
      </c>
      <c r="C231" s="185"/>
      <c r="D231" s="185"/>
      <c r="E231" s="185"/>
      <c r="F231" s="185"/>
      <c r="G231" s="185"/>
      <c r="H231" s="191"/>
      <c r="I231" s="58" t="str">
        <f>I232</f>
        <v>99 9 00 01020 </v>
      </c>
      <c r="J231" s="85">
        <v>800</v>
      </c>
      <c r="K231" s="57"/>
      <c r="L231" s="2"/>
      <c r="M231" s="93">
        <f>M232</f>
        <v>40</v>
      </c>
    </row>
    <row r="232" spans="2:13" ht="21" customHeight="1">
      <c r="B232" s="184" t="s">
        <v>205</v>
      </c>
      <c r="C232" s="185"/>
      <c r="D232" s="185"/>
      <c r="E232" s="185"/>
      <c r="F232" s="185"/>
      <c r="G232" s="185"/>
      <c r="H232" s="185"/>
      <c r="I232" s="7" t="str">
        <f>I234</f>
        <v>99 9 00 01020 </v>
      </c>
      <c r="J232" s="79">
        <v>830</v>
      </c>
      <c r="K232" s="57"/>
      <c r="L232" s="2">
        <f>L234</f>
        <v>20</v>
      </c>
      <c r="M232" s="93">
        <f>M234</f>
        <v>40</v>
      </c>
    </row>
    <row r="233" spans="2:13" ht="15" customHeight="1">
      <c r="B233" s="136" t="s">
        <v>198</v>
      </c>
      <c r="C233" s="137"/>
      <c r="D233" s="137"/>
      <c r="E233" s="137"/>
      <c r="F233" s="137"/>
      <c r="G233" s="137"/>
      <c r="H233" s="138"/>
      <c r="I233" s="7" t="str">
        <f>I234</f>
        <v>99 9 00 01020 </v>
      </c>
      <c r="J233" s="79">
        <f>J234</f>
        <v>830</v>
      </c>
      <c r="K233" s="101" t="s">
        <v>199</v>
      </c>
      <c r="L233" s="2"/>
      <c r="M233" s="93"/>
    </row>
    <row r="234" spans="2:13" ht="12.75">
      <c r="B234" s="157" t="s">
        <v>31</v>
      </c>
      <c r="C234" s="158"/>
      <c r="D234" s="158"/>
      <c r="E234" s="158"/>
      <c r="F234" s="158"/>
      <c r="G234" s="158"/>
      <c r="H234" s="158"/>
      <c r="I234" s="10" t="s">
        <v>113</v>
      </c>
      <c r="J234" s="79">
        <v>830</v>
      </c>
      <c r="K234" s="57" t="s">
        <v>30</v>
      </c>
      <c r="L234" s="2">
        <v>20</v>
      </c>
      <c r="M234" s="93">
        <v>40</v>
      </c>
    </row>
    <row r="235" spans="2:13" ht="42" customHeight="1">
      <c r="B235" s="176" t="s">
        <v>160</v>
      </c>
      <c r="C235" s="177"/>
      <c r="D235" s="177"/>
      <c r="E235" s="177"/>
      <c r="F235" s="177"/>
      <c r="G235" s="177"/>
      <c r="H235" s="177"/>
      <c r="I235" s="8" t="str">
        <f>I237</f>
        <v>99 9 00 01030</v>
      </c>
      <c r="J235" s="85"/>
      <c r="K235" s="57"/>
      <c r="L235" s="2">
        <f>L237</f>
        <v>20</v>
      </c>
      <c r="M235" s="92">
        <f>M237</f>
        <v>50</v>
      </c>
    </row>
    <row r="236" spans="2:13" ht="30" customHeight="1">
      <c r="B236" s="141" t="s">
        <v>179</v>
      </c>
      <c r="C236" s="142"/>
      <c r="D236" s="142"/>
      <c r="E236" s="142"/>
      <c r="F236" s="142"/>
      <c r="G236" s="142"/>
      <c r="H236" s="142"/>
      <c r="I236" s="10" t="s">
        <v>159</v>
      </c>
      <c r="J236" s="79">
        <v>200</v>
      </c>
      <c r="K236" s="57"/>
      <c r="L236" s="2"/>
      <c r="M236" s="93">
        <f>M235</f>
        <v>50</v>
      </c>
    </row>
    <row r="237" spans="2:13" ht="27" customHeight="1">
      <c r="B237" s="139" t="s">
        <v>13</v>
      </c>
      <c r="C237" s="140"/>
      <c r="D237" s="140"/>
      <c r="E237" s="140"/>
      <c r="F237" s="140"/>
      <c r="G237" s="140"/>
      <c r="H237" s="140"/>
      <c r="I237" s="7" t="str">
        <f>I239</f>
        <v>99 9 00 01030</v>
      </c>
      <c r="J237" s="79">
        <f>J239</f>
        <v>240</v>
      </c>
      <c r="K237" s="57"/>
      <c r="L237" s="2">
        <f>L239</f>
        <v>20</v>
      </c>
      <c r="M237" s="93">
        <f>M239</f>
        <v>50</v>
      </c>
    </row>
    <row r="238" spans="2:13" ht="18.75" customHeight="1">
      <c r="B238" s="136" t="s">
        <v>198</v>
      </c>
      <c r="C238" s="137"/>
      <c r="D238" s="137"/>
      <c r="E238" s="137"/>
      <c r="F238" s="137"/>
      <c r="G238" s="137"/>
      <c r="H238" s="138"/>
      <c r="I238" s="10" t="s">
        <v>159</v>
      </c>
      <c r="J238" s="79">
        <v>240</v>
      </c>
      <c r="K238" s="101" t="s">
        <v>199</v>
      </c>
      <c r="L238" s="2"/>
      <c r="M238" s="93">
        <f>M239</f>
        <v>50</v>
      </c>
    </row>
    <row r="239" spans="2:13" ht="15.75" customHeight="1">
      <c r="B239" s="139" t="s">
        <v>31</v>
      </c>
      <c r="C239" s="140"/>
      <c r="D239" s="140"/>
      <c r="E239" s="140"/>
      <c r="F239" s="140"/>
      <c r="G239" s="140"/>
      <c r="H239" s="140"/>
      <c r="I239" s="10" t="s">
        <v>159</v>
      </c>
      <c r="J239" s="79">
        <v>240</v>
      </c>
      <c r="K239" s="57" t="s">
        <v>30</v>
      </c>
      <c r="L239" s="2">
        <v>20</v>
      </c>
      <c r="M239" s="93">
        <v>50</v>
      </c>
    </row>
    <row r="240" spans="2:13" ht="32.25" customHeight="1">
      <c r="B240" s="176" t="s">
        <v>126</v>
      </c>
      <c r="C240" s="177"/>
      <c r="D240" s="177"/>
      <c r="E240" s="177"/>
      <c r="F240" s="177"/>
      <c r="G240" s="177"/>
      <c r="H240" s="177"/>
      <c r="I240" s="8" t="str">
        <f>I242</f>
        <v>99 9 00 01040</v>
      </c>
      <c r="J240" s="85"/>
      <c r="K240" s="57"/>
      <c r="L240" s="2">
        <f>L242</f>
        <v>20</v>
      </c>
      <c r="M240" s="92">
        <f>M242</f>
        <v>100</v>
      </c>
    </row>
    <row r="241" spans="2:13" ht="30.75" customHeight="1">
      <c r="B241" s="141" t="s">
        <v>179</v>
      </c>
      <c r="C241" s="142"/>
      <c r="D241" s="142"/>
      <c r="E241" s="142"/>
      <c r="F241" s="142"/>
      <c r="G241" s="142"/>
      <c r="H241" s="142"/>
      <c r="I241" s="58" t="str">
        <f>I242</f>
        <v>99 9 00 01040</v>
      </c>
      <c r="J241" s="85">
        <v>200</v>
      </c>
      <c r="K241" s="57"/>
      <c r="L241" s="2"/>
      <c r="M241" s="93">
        <f>M242</f>
        <v>100</v>
      </c>
    </row>
    <row r="242" spans="2:13" ht="27" customHeight="1">
      <c r="B242" s="139" t="s">
        <v>13</v>
      </c>
      <c r="C242" s="140"/>
      <c r="D242" s="140"/>
      <c r="E242" s="140"/>
      <c r="F242" s="140"/>
      <c r="G242" s="140"/>
      <c r="H242" s="140"/>
      <c r="I242" s="7" t="str">
        <f>I244</f>
        <v>99 9 00 01040</v>
      </c>
      <c r="J242" s="79">
        <f>J244</f>
        <v>240</v>
      </c>
      <c r="K242" s="57"/>
      <c r="L242" s="2">
        <f>L244</f>
        <v>20</v>
      </c>
      <c r="M242" s="93">
        <f>M244</f>
        <v>100</v>
      </c>
    </row>
    <row r="243" spans="2:13" ht="18" customHeight="1">
      <c r="B243" s="136" t="s">
        <v>198</v>
      </c>
      <c r="C243" s="137"/>
      <c r="D243" s="137"/>
      <c r="E243" s="137"/>
      <c r="F243" s="137"/>
      <c r="G243" s="137"/>
      <c r="H243" s="138"/>
      <c r="I243" s="10" t="s">
        <v>114</v>
      </c>
      <c r="J243" s="79">
        <v>240</v>
      </c>
      <c r="K243" s="101" t="s">
        <v>199</v>
      </c>
      <c r="L243" s="2"/>
      <c r="M243" s="93">
        <f>M244</f>
        <v>100</v>
      </c>
    </row>
    <row r="244" spans="2:13" ht="15.75" customHeight="1">
      <c r="B244" s="139" t="s">
        <v>31</v>
      </c>
      <c r="C244" s="140"/>
      <c r="D244" s="140"/>
      <c r="E244" s="140"/>
      <c r="F244" s="140"/>
      <c r="G244" s="140"/>
      <c r="H244" s="140"/>
      <c r="I244" s="10" t="s">
        <v>114</v>
      </c>
      <c r="J244" s="79">
        <v>240</v>
      </c>
      <c r="K244" s="57" t="s">
        <v>30</v>
      </c>
      <c r="L244" s="2">
        <v>20</v>
      </c>
      <c r="M244" s="93">
        <v>100</v>
      </c>
    </row>
    <row r="245" spans="2:13" ht="33" customHeight="1">
      <c r="B245" s="174" t="s">
        <v>127</v>
      </c>
      <c r="C245" s="175"/>
      <c r="D245" s="175"/>
      <c r="E245" s="175"/>
      <c r="F245" s="175"/>
      <c r="G245" s="175"/>
      <c r="H245" s="175"/>
      <c r="I245" s="8" t="str">
        <f>I247</f>
        <v>99 9 00 01090</v>
      </c>
      <c r="J245" s="85"/>
      <c r="K245" s="57"/>
      <c r="L245" s="2">
        <f>L247</f>
        <v>20</v>
      </c>
      <c r="M245" s="92">
        <f>M247</f>
        <v>40</v>
      </c>
    </row>
    <row r="246" spans="2:13" ht="28.5" customHeight="1">
      <c r="B246" s="141" t="s">
        <v>179</v>
      </c>
      <c r="C246" s="142"/>
      <c r="D246" s="142"/>
      <c r="E246" s="142"/>
      <c r="F246" s="142"/>
      <c r="G246" s="142"/>
      <c r="H246" s="142"/>
      <c r="I246" s="58" t="str">
        <f>I247</f>
        <v>99 9 00 01090</v>
      </c>
      <c r="J246" s="85">
        <v>200</v>
      </c>
      <c r="K246" s="57"/>
      <c r="L246" s="2"/>
      <c r="M246" s="93">
        <f>M247</f>
        <v>40</v>
      </c>
    </row>
    <row r="247" spans="2:13" ht="23.25" customHeight="1">
      <c r="B247" s="157" t="s">
        <v>13</v>
      </c>
      <c r="C247" s="158"/>
      <c r="D247" s="158"/>
      <c r="E247" s="158"/>
      <c r="F247" s="158"/>
      <c r="G247" s="158"/>
      <c r="H247" s="158"/>
      <c r="I247" s="7" t="str">
        <f>I249</f>
        <v>99 9 00 01090</v>
      </c>
      <c r="J247" s="79">
        <f>J249</f>
        <v>240</v>
      </c>
      <c r="K247" s="57"/>
      <c r="L247" s="2">
        <f>L249</f>
        <v>20</v>
      </c>
      <c r="M247" s="93">
        <f>M249</f>
        <v>40</v>
      </c>
    </row>
    <row r="248" spans="2:13" ht="18.75" customHeight="1">
      <c r="B248" s="136" t="s">
        <v>198</v>
      </c>
      <c r="C248" s="137"/>
      <c r="D248" s="137"/>
      <c r="E248" s="137"/>
      <c r="F248" s="137"/>
      <c r="G248" s="137"/>
      <c r="H248" s="138"/>
      <c r="I248" s="10" t="s">
        <v>115</v>
      </c>
      <c r="J248" s="79">
        <v>240</v>
      </c>
      <c r="K248" s="101" t="s">
        <v>199</v>
      </c>
      <c r="L248" s="2"/>
      <c r="M248" s="93"/>
    </row>
    <row r="249" spans="2:13" ht="18.75" customHeight="1">
      <c r="B249" s="157" t="s">
        <v>31</v>
      </c>
      <c r="C249" s="158"/>
      <c r="D249" s="158"/>
      <c r="E249" s="158"/>
      <c r="F249" s="158"/>
      <c r="G249" s="158"/>
      <c r="H249" s="158"/>
      <c r="I249" s="10" t="s">
        <v>115</v>
      </c>
      <c r="J249" s="79">
        <v>240</v>
      </c>
      <c r="K249" s="57" t="s">
        <v>30</v>
      </c>
      <c r="L249" s="2">
        <v>20</v>
      </c>
      <c r="M249" s="93">
        <v>40</v>
      </c>
    </row>
    <row r="250" spans="2:13" ht="41.25" customHeight="1">
      <c r="B250" s="174" t="s">
        <v>128</v>
      </c>
      <c r="C250" s="175"/>
      <c r="D250" s="175"/>
      <c r="E250" s="175"/>
      <c r="F250" s="175"/>
      <c r="G250" s="175"/>
      <c r="H250" s="175"/>
      <c r="I250" s="8" t="str">
        <f>I252</f>
        <v>99 9 00 01070</v>
      </c>
      <c r="J250" s="85"/>
      <c r="K250" s="57"/>
      <c r="L250" s="2">
        <f>L252</f>
        <v>20</v>
      </c>
      <c r="M250" s="92">
        <f>M252</f>
        <v>280</v>
      </c>
    </row>
    <row r="251" spans="2:13" ht="31.5" customHeight="1">
      <c r="B251" s="141" t="s">
        <v>179</v>
      </c>
      <c r="C251" s="142"/>
      <c r="D251" s="142"/>
      <c r="E251" s="142"/>
      <c r="F251" s="142"/>
      <c r="G251" s="142"/>
      <c r="H251" s="142"/>
      <c r="I251" s="58" t="str">
        <f>I252</f>
        <v>99 9 00 01070</v>
      </c>
      <c r="J251" s="85">
        <v>200</v>
      </c>
      <c r="K251" s="57"/>
      <c r="L251" s="2"/>
      <c r="M251" s="93">
        <f>M252</f>
        <v>280</v>
      </c>
    </row>
    <row r="252" spans="2:13" ht="26.25" customHeight="1">
      <c r="B252" s="157" t="s">
        <v>13</v>
      </c>
      <c r="C252" s="158"/>
      <c r="D252" s="158"/>
      <c r="E252" s="158"/>
      <c r="F252" s="158"/>
      <c r="G252" s="158"/>
      <c r="H252" s="158"/>
      <c r="I252" s="7" t="str">
        <f>I254</f>
        <v>99 9 00 01070</v>
      </c>
      <c r="J252" s="79">
        <f>J254</f>
        <v>240</v>
      </c>
      <c r="K252" s="57"/>
      <c r="L252" s="2">
        <f>L254</f>
        <v>20</v>
      </c>
      <c r="M252" s="93">
        <f>M254</f>
        <v>280</v>
      </c>
    </row>
    <row r="253" spans="2:13" ht="21" customHeight="1">
      <c r="B253" s="136" t="s">
        <v>198</v>
      </c>
      <c r="C253" s="137"/>
      <c r="D253" s="137"/>
      <c r="E253" s="137"/>
      <c r="F253" s="137"/>
      <c r="G253" s="137"/>
      <c r="H253" s="138"/>
      <c r="I253" s="7" t="str">
        <f>I254</f>
        <v>99 9 00 01070</v>
      </c>
      <c r="J253" s="79">
        <v>240</v>
      </c>
      <c r="K253" s="101" t="s">
        <v>199</v>
      </c>
      <c r="L253" s="2"/>
      <c r="M253" s="93"/>
    </row>
    <row r="254" spans="2:13" ht="23.25" customHeight="1">
      <c r="B254" s="157" t="s">
        <v>31</v>
      </c>
      <c r="C254" s="158"/>
      <c r="D254" s="158"/>
      <c r="E254" s="158"/>
      <c r="F254" s="158"/>
      <c r="G254" s="158"/>
      <c r="H254" s="158"/>
      <c r="I254" s="10" t="s">
        <v>116</v>
      </c>
      <c r="J254" s="79">
        <v>240</v>
      </c>
      <c r="K254" s="57" t="s">
        <v>30</v>
      </c>
      <c r="L254" s="2">
        <v>20</v>
      </c>
      <c r="M254" s="93">
        <v>280</v>
      </c>
    </row>
    <row r="255" spans="2:13" ht="33" customHeight="1">
      <c r="B255" s="174" t="s">
        <v>129</v>
      </c>
      <c r="C255" s="175"/>
      <c r="D255" s="175"/>
      <c r="E255" s="175"/>
      <c r="F255" s="175"/>
      <c r="G255" s="175"/>
      <c r="H255" s="175"/>
      <c r="I255" s="8" t="str">
        <f>I257</f>
        <v>99 900  01780 </v>
      </c>
      <c r="J255" s="85"/>
      <c r="K255" s="57"/>
      <c r="L255" s="2">
        <f>L257</f>
        <v>20</v>
      </c>
      <c r="M255" s="92">
        <f>M257</f>
        <v>60</v>
      </c>
    </row>
    <row r="256" spans="2:13" ht="33" customHeight="1">
      <c r="B256" s="141" t="s">
        <v>179</v>
      </c>
      <c r="C256" s="142"/>
      <c r="D256" s="142"/>
      <c r="E256" s="142"/>
      <c r="F256" s="142"/>
      <c r="G256" s="142"/>
      <c r="H256" s="142"/>
      <c r="I256" s="58" t="str">
        <f>I257</f>
        <v>99 900  01780 </v>
      </c>
      <c r="J256" s="85">
        <v>200</v>
      </c>
      <c r="K256" s="57"/>
      <c r="L256" s="2"/>
      <c r="M256" s="93">
        <f>M257</f>
        <v>60</v>
      </c>
    </row>
    <row r="257" spans="2:13" ht="27.75" customHeight="1">
      <c r="B257" s="157" t="s">
        <v>13</v>
      </c>
      <c r="C257" s="158"/>
      <c r="D257" s="158"/>
      <c r="E257" s="158"/>
      <c r="F257" s="158"/>
      <c r="G257" s="158"/>
      <c r="H257" s="158"/>
      <c r="I257" s="7" t="str">
        <f>I259</f>
        <v>99 900  01780 </v>
      </c>
      <c r="J257" s="79">
        <f>J259</f>
        <v>240</v>
      </c>
      <c r="K257" s="57"/>
      <c r="L257" s="2">
        <f>L259</f>
        <v>20</v>
      </c>
      <c r="M257" s="93">
        <f>M259</f>
        <v>60</v>
      </c>
    </row>
    <row r="258" spans="2:13" ht="21" customHeight="1">
      <c r="B258" s="136" t="s">
        <v>198</v>
      </c>
      <c r="C258" s="137"/>
      <c r="D258" s="137"/>
      <c r="E258" s="137"/>
      <c r="F258" s="137"/>
      <c r="G258" s="137"/>
      <c r="H258" s="138"/>
      <c r="I258" s="7" t="str">
        <f>I259</f>
        <v>99 900  01780 </v>
      </c>
      <c r="J258" s="79">
        <v>240</v>
      </c>
      <c r="K258" s="101" t="s">
        <v>199</v>
      </c>
      <c r="L258" s="2"/>
      <c r="M258" s="93">
        <f>M259</f>
        <v>60</v>
      </c>
    </row>
    <row r="259" spans="2:13" ht="20.25" customHeight="1">
      <c r="B259" s="157" t="s">
        <v>31</v>
      </c>
      <c r="C259" s="158"/>
      <c r="D259" s="158"/>
      <c r="E259" s="158"/>
      <c r="F259" s="158"/>
      <c r="G259" s="158"/>
      <c r="H259" s="158"/>
      <c r="I259" s="10" t="s">
        <v>105</v>
      </c>
      <c r="J259" s="79">
        <v>240</v>
      </c>
      <c r="K259" s="57" t="s">
        <v>30</v>
      </c>
      <c r="L259" s="2">
        <v>20</v>
      </c>
      <c r="M259" s="93">
        <v>60</v>
      </c>
    </row>
    <row r="260" spans="2:13" ht="36.75" customHeight="1">
      <c r="B260" s="186" t="s">
        <v>130</v>
      </c>
      <c r="C260" s="187"/>
      <c r="D260" s="187"/>
      <c r="E260" s="187"/>
      <c r="F260" s="187"/>
      <c r="G260" s="187"/>
      <c r="H260" s="187"/>
      <c r="I260" s="9" t="str">
        <f>I261</f>
        <v>99 9 00 51180</v>
      </c>
      <c r="J260" s="85"/>
      <c r="K260" s="57"/>
      <c r="L260" s="2" t="e">
        <f>L261+#REF!</f>
        <v>#REF!</v>
      </c>
      <c r="M260" s="92">
        <f>M261</f>
        <v>233.7</v>
      </c>
    </row>
    <row r="261" spans="2:13" ht="56.25" customHeight="1">
      <c r="B261" s="144" t="s">
        <v>184</v>
      </c>
      <c r="C261" s="142"/>
      <c r="D261" s="142"/>
      <c r="E261" s="142"/>
      <c r="F261" s="142"/>
      <c r="G261" s="142"/>
      <c r="H261" s="142"/>
      <c r="I261" s="13" t="str">
        <f>I262</f>
        <v>99 9 00 51180</v>
      </c>
      <c r="J261" s="79">
        <v>100</v>
      </c>
      <c r="K261" s="57"/>
      <c r="L261" s="2" t="e">
        <f>#REF!</f>
        <v>#REF!</v>
      </c>
      <c r="M261" s="93">
        <f>M262</f>
        <v>233.7</v>
      </c>
    </row>
    <row r="262" spans="2:13" ht="27" customHeight="1">
      <c r="B262" s="144" t="s">
        <v>167</v>
      </c>
      <c r="C262" s="142"/>
      <c r="D262" s="142"/>
      <c r="E262" s="142"/>
      <c r="F262" s="142"/>
      <c r="G262" s="142"/>
      <c r="H262" s="142"/>
      <c r="I262" s="11" t="s">
        <v>104</v>
      </c>
      <c r="J262" s="85">
        <v>120</v>
      </c>
      <c r="K262" s="57"/>
      <c r="L262" s="2"/>
      <c r="M262" s="93">
        <f>M263</f>
        <v>233.7</v>
      </c>
    </row>
    <row r="263" spans="2:13" ht="18.75" customHeight="1">
      <c r="B263" s="136" t="s">
        <v>201</v>
      </c>
      <c r="C263" s="137"/>
      <c r="D263" s="137"/>
      <c r="E263" s="137"/>
      <c r="F263" s="137"/>
      <c r="G263" s="137"/>
      <c r="H263" s="138"/>
      <c r="I263" s="11" t="s">
        <v>104</v>
      </c>
      <c r="J263" s="85">
        <v>120</v>
      </c>
      <c r="K263" s="101" t="s">
        <v>202</v>
      </c>
      <c r="L263" s="2"/>
      <c r="M263" s="93">
        <f>M264</f>
        <v>233.7</v>
      </c>
    </row>
    <row r="264" spans="2:13" ht="21" customHeight="1">
      <c r="B264" s="157" t="s">
        <v>200</v>
      </c>
      <c r="C264" s="158"/>
      <c r="D264" s="158"/>
      <c r="E264" s="158"/>
      <c r="F264" s="158"/>
      <c r="G264" s="158"/>
      <c r="H264" s="158"/>
      <c r="I264" s="11" t="s">
        <v>104</v>
      </c>
      <c r="J264" s="85">
        <v>120</v>
      </c>
      <c r="K264" s="57" t="s">
        <v>27</v>
      </c>
      <c r="L264" s="4"/>
      <c r="M264" s="93">
        <v>233.7</v>
      </c>
    </row>
    <row r="265" spans="2:13" ht="55.5" customHeight="1">
      <c r="B265" s="210" t="s">
        <v>131</v>
      </c>
      <c r="C265" s="211"/>
      <c r="D265" s="211"/>
      <c r="E265" s="211"/>
      <c r="F265" s="211"/>
      <c r="G265" s="211"/>
      <c r="H265" s="211"/>
      <c r="I265" s="128" t="str">
        <f>I266</f>
        <v>99 9 00 71340</v>
      </c>
      <c r="J265" s="79"/>
      <c r="K265" s="69"/>
      <c r="L265" s="4"/>
      <c r="M265" s="92">
        <f>M266</f>
        <v>1</v>
      </c>
    </row>
    <row r="266" spans="2:13" ht="28.5" customHeight="1">
      <c r="B266" s="141" t="s">
        <v>179</v>
      </c>
      <c r="C266" s="142"/>
      <c r="D266" s="142"/>
      <c r="E266" s="142"/>
      <c r="F266" s="142"/>
      <c r="G266" s="142"/>
      <c r="H266" s="142"/>
      <c r="I266" s="11" t="str">
        <f>I268</f>
        <v>99 9 00 71340</v>
      </c>
      <c r="J266" s="79">
        <v>200</v>
      </c>
      <c r="K266" s="57"/>
      <c r="L266" s="2"/>
      <c r="M266" s="93">
        <f>M268</f>
        <v>1</v>
      </c>
    </row>
    <row r="267" spans="2:13" ht="28.5" customHeight="1">
      <c r="B267" s="136" t="s">
        <v>13</v>
      </c>
      <c r="C267" s="137"/>
      <c r="D267" s="137"/>
      <c r="E267" s="137"/>
      <c r="F267" s="137"/>
      <c r="G267" s="137"/>
      <c r="H267" s="137"/>
      <c r="I267" s="11" t="str">
        <f>I268</f>
        <v>99 9 00 71340</v>
      </c>
      <c r="J267" s="79">
        <f>J268</f>
        <v>240</v>
      </c>
      <c r="K267" s="101"/>
      <c r="L267" s="2"/>
      <c r="M267" s="93">
        <f>M268</f>
        <v>1</v>
      </c>
    </row>
    <row r="268" spans="2:13" ht="15.75" customHeight="1">
      <c r="B268" s="136" t="s">
        <v>198</v>
      </c>
      <c r="C268" s="137"/>
      <c r="D268" s="137"/>
      <c r="E268" s="137"/>
      <c r="F268" s="137"/>
      <c r="G268" s="137"/>
      <c r="H268" s="138"/>
      <c r="I268" s="11" t="s">
        <v>103</v>
      </c>
      <c r="J268" s="79">
        <v>240</v>
      </c>
      <c r="K268" s="101" t="s">
        <v>199</v>
      </c>
      <c r="L268" s="2"/>
      <c r="M268" s="93">
        <v>1</v>
      </c>
    </row>
    <row r="269" spans="2:13" ht="42.75" customHeight="1">
      <c r="B269" s="136" t="s">
        <v>21</v>
      </c>
      <c r="C269" s="137"/>
      <c r="D269" s="137"/>
      <c r="E269" s="137"/>
      <c r="F269" s="137"/>
      <c r="G269" s="137"/>
      <c r="H269" s="137"/>
      <c r="I269" s="11" t="s">
        <v>103</v>
      </c>
      <c r="J269" s="85">
        <v>240</v>
      </c>
      <c r="K269" s="57" t="s">
        <v>22</v>
      </c>
      <c r="L269" s="2">
        <f>L271</f>
        <v>69.7</v>
      </c>
      <c r="M269" s="93">
        <v>1</v>
      </c>
    </row>
    <row r="270" spans="2:13" ht="29.25" customHeight="1">
      <c r="B270" s="170" t="s">
        <v>132</v>
      </c>
      <c r="C270" s="171"/>
      <c r="D270" s="171"/>
      <c r="E270" s="171"/>
      <c r="F270" s="171"/>
      <c r="G270" s="171"/>
      <c r="H270" s="171"/>
      <c r="I270" s="8" t="str">
        <f>I271</f>
        <v>99 9 00 01050</v>
      </c>
      <c r="J270" s="85"/>
      <c r="K270" s="57"/>
      <c r="L270" s="2"/>
      <c r="M270" s="92">
        <f>M271</f>
        <v>200</v>
      </c>
    </row>
    <row r="271" spans="2:13" ht="28.5" customHeight="1">
      <c r="B271" s="141" t="s">
        <v>179</v>
      </c>
      <c r="C271" s="142"/>
      <c r="D271" s="142"/>
      <c r="E271" s="142"/>
      <c r="F271" s="142"/>
      <c r="G271" s="142"/>
      <c r="H271" s="142"/>
      <c r="I271" s="7" t="str">
        <f>I273</f>
        <v>99 9 00 01050</v>
      </c>
      <c r="J271" s="79">
        <v>200</v>
      </c>
      <c r="K271" s="57"/>
      <c r="L271" s="2">
        <f>L273</f>
        <v>69.7</v>
      </c>
      <c r="M271" s="93">
        <f>M273</f>
        <v>200</v>
      </c>
    </row>
    <row r="272" spans="2:13" ht="27.75" customHeight="1">
      <c r="B272" s="157" t="s">
        <v>13</v>
      </c>
      <c r="C272" s="158"/>
      <c r="D272" s="158"/>
      <c r="E272" s="158"/>
      <c r="F272" s="158"/>
      <c r="G272" s="158"/>
      <c r="H272" s="158"/>
      <c r="I272" s="7" t="str">
        <f>I273</f>
        <v>99 9 00 01050</v>
      </c>
      <c r="J272" s="79">
        <f>J273</f>
        <v>240</v>
      </c>
      <c r="K272" s="101"/>
      <c r="L272" s="2"/>
      <c r="M272" s="93">
        <f>M273</f>
        <v>200</v>
      </c>
    </row>
    <row r="273" spans="2:13" ht="18" customHeight="1">
      <c r="B273" s="157" t="s">
        <v>196</v>
      </c>
      <c r="C273" s="158"/>
      <c r="D273" s="158"/>
      <c r="E273" s="158"/>
      <c r="F273" s="158"/>
      <c r="G273" s="158"/>
      <c r="H273" s="158"/>
      <c r="I273" s="10" t="s">
        <v>102</v>
      </c>
      <c r="J273" s="79">
        <v>240</v>
      </c>
      <c r="K273" s="101" t="s">
        <v>197</v>
      </c>
      <c r="L273" s="2">
        <v>69.7</v>
      </c>
      <c r="M273" s="93">
        <v>200</v>
      </c>
    </row>
    <row r="274" spans="2:13" ht="18" customHeight="1">
      <c r="B274" s="157" t="s">
        <v>29</v>
      </c>
      <c r="C274" s="158"/>
      <c r="D274" s="158"/>
      <c r="E274" s="158"/>
      <c r="F274" s="158"/>
      <c r="G274" s="158"/>
      <c r="H274" s="158"/>
      <c r="I274" s="10" t="s">
        <v>102</v>
      </c>
      <c r="J274" s="85">
        <v>240</v>
      </c>
      <c r="K274" s="57" t="s">
        <v>28</v>
      </c>
      <c r="L274" s="2">
        <f>L276</f>
        <v>30.3</v>
      </c>
      <c r="M274" s="92">
        <f>M276</f>
        <v>50</v>
      </c>
    </row>
    <row r="275" spans="2:13" ht="33" customHeight="1">
      <c r="B275" s="170" t="s">
        <v>133</v>
      </c>
      <c r="C275" s="171"/>
      <c r="D275" s="171"/>
      <c r="E275" s="171"/>
      <c r="F275" s="171"/>
      <c r="G275" s="171"/>
      <c r="H275" s="171"/>
      <c r="I275" s="8" t="str">
        <f>I276</f>
        <v>99 9 00 01060</v>
      </c>
      <c r="J275" s="87"/>
      <c r="K275" s="69"/>
      <c r="L275" s="4"/>
      <c r="M275" s="92">
        <f>M276</f>
        <v>50</v>
      </c>
    </row>
    <row r="276" spans="2:13" ht="27" customHeight="1">
      <c r="B276" s="141" t="s">
        <v>179</v>
      </c>
      <c r="C276" s="142"/>
      <c r="D276" s="142"/>
      <c r="E276" s="142"/>
      <c r="F276" s="142"/>
      <c r="G276" s="142"/>
      <c r="H276" s="142"/>
      <c r="I276" s="7" t="str">
        <f>I278</f>
        <v>99 9 00 01060</v>
      </c>
      <c r="J276" s="79">
        <v>200</v>
      </c>
      <c r="K276" s="57"/>
      <c r="L276" s="2">
        <f>L278</f>
        <v>30.3</v>
      </c>
      <c r="M276" s="93">
        <f>M278</f>
        <v>50</v>
      </c>
    </row>
    <row r="277" spans="2:13" ht="33.75" customHeight="1">
      <c r="B277" s="157" t="s">
        <v>13</v>
      </c>
      <c r="C277" s="158"/>
      <c r="D277" s="158"/>
      <c r="E277" s="158"/>
      <c r="F277" s="158"/>
      <c r="G277" s="158"/>
      <c r="H277" s="158"/>
      <c r="I277" s="7" t="str">
        <f>I278</f>
        <v>99 9 00 01060</v>
      </c>
      <c r="J277" s="79">
        <v>240</v>
      </c>
      <c r="K277" s="101"/>
      <c r="L277" s="2"/>
      <c r="M277" s="93">
        <f>M278</f>
        <v>50</v>
      </c>
    </row>
    <row r="278" spans="2:13" ht="15.75" customHeight="1">
      <c r="B278" s="157" t="s">
        <v>196</v>
      </c>
      <c r="C278" s="158"/>
      <c r="D278" s="158"/>
      <c r="E278" s="158"/>
      <c r="F278" s="158"/>
      <c r="G278" s="158"/>
      <c r="H278" s="158"/>
      <c r="I278" s="10" t="s">
        <v>101</v>
      </c>
      <c r="J278" s="79">
        <v>240</v>
      </c>
      <c r="K278" s="101" t="s">
        <v>197</v>
      </c>
      <c r="L278" s="2">
        <v>30.3</v>
      </c>
      <c r="M278" s="93">
        <v>50</v>
      </c>
    </row>
    <row r="279" spans="2:13" ht="22.5" customHeight="1">
      <c r="B279" s="157" t="s">
        <v>29</v>
      </c>
      <c r="C279" s="158"/>
      <c r="D279" s="158"/>
      <c r="E279" s="158"/>
      <c r="F279" s="158"/>
      <c r="G279" s="158"/>
      <c r="H279" s="158"/>
      <c r="I279" s="10" t="s">
        <v>101</v>
      </c>
      <c r="J279" s="85">
        <v>240</v>
      </c>
      <c r="K279" s="57" t="s">
        <v>28</v>
      </c>
      <c r="L279" s="2">
        <f>L280</f>
        <v>78</v>
      </c>
      <c r="M279" s="93">
        <v>50</v>
      </c>
    </row>
    <row r="280" spans="2:13" ht="39.75" customHeight="1">
      <c r="B280" s="229" t="s">
        <v>195</v>
      </c>
      <c r="C280" s="140"/>
      <c r="D280" s="140"/>
      <c r="E280" s="140"/>
      <c r="F280" s="140"/>
      <c r="G280" s="140"/>
      <c r="H280" s="140"/>
      <c r="I280" s="10" t="str">
        <f>I283</f>
        <v>99 9 00 02310</v>
      </c>
      <c r="J280" s="79"/>
      <c r="K280" s="57"/>
      <c r="L280" s="2">
        <f>L283</f>
        <v>78</v>
      </c>
      <c r="M280" s="93">
        <f>M283</f>
        <v>610</v>
      </c>
    </row>
    <row r="281" spans="2:13" ht="27.75" customHeight="1">
      <c r="B281" s="141" t="s">
        <v>179</v>
      </c>
      <c r="C281" s="142"/>
      <c r="D281" s="142"/>
      <c r="E281" s="142"/>
      <c r="F281" s="142"/>
      <c r="G281" s="142"/>
      <c r="H281" s="142"/>
      <c r="I281" s="10" t="str">
        <f>I283</f>
        <v>99 9 00 02310</v>
      </c>
      <c r="J281" s="79">
        <v>200</v>
      </c>
      <c r="K281" s="57"/>
      <c r="L281" s="2"/>
      <c r="M281" s="93">
        <f>M282</f>
        <v>610</v>
      </c>
    </row>
    <row r="282" spans="2:13" ht="27.75" customHeight="1">
      <c r="B282" s="157" t="s">
        <v>13</v>
      </c>
      <c r="C282" s="158"/>
      <c r="D282" s="158"/>
      <c r="E282" s="158"/>
      <c r="F282" s="158"/>
      <c r="G282" s="158"/>
      <c r="H282" s="158"/>
      <c r="I282" s="10" t="s">
        <v>100</v>
      </c>
      <c r="J282" s="79">
        <v>240</v>
      </c>
      <c r="K282" s="101"/>
      <c r="L282" s="2"/>
      <c r="M282" s="93">
        <f>M283</f>
        <v>610</v>
      </c>
    </row>
    <row r="283" spans="2:13" ht="19.5" customHeight="1">
      <c r="B283" s="139" t="s">
        <v>192</v>
      </c>
      <c r="C283" s="140"/>
      <c r="D283" s="140"/>
      <c r="E283" s="140"/>
      <c r="F283" s="140"/>
      <c r="G283" s="140"/>
      <c r="H283" s="140"/>
      <c r="I283" s="10" t="s">
        <v>100</v>
      </c>
      <c r="J283" s="79">
        <v>240</v>
      </c>
      <c r="K283" s="101" t="s">
        <v>191</v>
      </c>
      <c r="L283" s="2">
        <v>78</v>
      </c>
      <c r="M283" s="93">
        <v>610</v>
      </c>
    </row>
    <row r="284" spans="2:13" ht="18" customHeight="1">
      <c r="B284" s="143" t="s">
        <v>43</v>
      </c>
      <c r="C284" s="140"/>
      <c r="D284" s="140"/>
      <c r="E284" s="140"/>
      <c r="F284" s="140"/>
      <c r="G284" s="140"/>
      <c r="H284" s="140"/>
      <c r="I284" s="10" t="s">
        <v>100</v>
      </c>
      <c r="J284" s="85">
        <v>240</v>
      </c>
      <c r="K284" s="57" t="s">
        <v>42</v>
      </c>
      <c r="L284" s="2">
        <f>L286</f>
        <v>30.3</v>
      </c>
      <c r="M284" s="93">
        <v>610</v>
      </c>
    </row>
    <row r="285" spans="2:13" ht="18" customHeight="1">
      <c r="B285" s="170" t="s">
        <v>134</v>
      </c>
      <c r="C285" s="171"/>
      <c r="D285" s="171"/>
      <c r="E285" s="171"/>
      <c r="F285" s="171"/>
      <c r="G285" s="171"/>
      <c r="H285" s="171"/>
      <c r="I285" s="8" t="str">
        <f>I286</f>
        <v>99 9 00 00300</v>
      </c>
      <c r="J285" s="87"/>
      <c r="K285" s="69"/>
      <c r="L285" s="4"/>
      <c r="M285" s="92">
        <f>M286</f>
        <v>395</v>
      </c>
    </row>
    <row r="286" spans="2:13" ht="24" customHeight="1">
      <c r="B286" s="226" t="s">
        <v>194</v>
      </c>
      <c r="C286" s="227"/>
      <c r="D286" s="227"/>
      <c r="E286" s="227"/>
      <c r="F286" s="227"/>
      <c r="G286" s="227"/>
      <c r="H286" s="228"/>
      <c r="I286" s="7" t="str">
        <f>I288</f>
        <v>99 9 00 00300</v>
      </c>
      <c r="J286" s="79">
        <v>300</v>
      </c>
      <c r="K286" s="57"/>
      <c r="L286" s="2">
        <f>L288</f>
        <v>30.3</v>
      </c>
      <c r="M286" s="93">
        <f>M288</f>
        <v>395</v>
      </c>
    </row>
    <row r="287" spans="2:13" ht="26.25" customHeight="1">
      <c r="B287" s="157" t="s">
        <v>173</v>
      </c>
      <c r="C287" s="158"/>
      <c r="D287" s="158"/>
      <c r="E287" s="158"/>
      <c r="F287" s="158"/>
      <c r="G287" s="158"/>
      <c r="H287" s="158"/>
      <c r="I287" s="127" t="str">
        <f>I288</f>
        <v>99 9 00 00300</v>
      </c>
      <c r="J287" s="82">
        <v>320</v>
      </c>
      <c r="K287" s="100"/>
      <c r="L287" s="5"/>
      <c r="M287" s="96">
        <f>M288</f>
        <v>395</v>
      </c>
    </row>
    <row r="288" spans="2:13" ht="17.25" customHeight="1">
      <c r="B288" s="223" t="s">
        <v>193</v>
      </c>
      <c r="C288" s="224"/>
      <c r="D288" s="224"/>
      <c r="E288" s="224"/>
      <c r="F288" s="224"/>
      <c r="G288" s="224"/>
      <c r="H288" s="225"/>
      <c r="I288" s="55" t="s">
        <v>99</v>
      </c>
      <c r="J288" s="82">
        <v>320</v>
      </c>
      <c r="K288" s="100">
        <v>1000</v>
      </c>
      <c r="L288" s="5">
        <v>30.3</v>
      </c>
      <c r="M288" s="96">
        <v>395</v>
      </c>
    </row>
    <row r="289" spans="2:13" ht="18.75" customHeight="1">
      <c r="B289" s="169" t="s">
        <v>37</v>
      </c>
      <c r="C289" s="169"/>
      <c r="D289" s="169"/>
      <c r="E289" s="169"/>
      <c r="F289" s="169"/>
      <c r="G289" s="169"/>
      <c r="H289" s="169"/>
      <c r="I289" s="134" t="s">
        <v>99</v>
      </c>
      <c r="J289" s="79">
        <v>320</v>
      </c>
      <c r="K289" s="57" t="s">
        <v>36</v>
      </c>
      <c r="L289" s="133"/>
      <c r="M289" s="135">
        <v>395</v>
      </c>
    </row>
  </sheetData>
  <sheetProtection selectLockedCells="1" selectUnlockedCells="1"/>
  <mergeCells count="290">
    <mergeCell ref="B253:H253"/>
    <mergeCell ref="B251:H251"/>
    <mergeCell ref="B246:H246"/>
    <mergeCell ref="B248:H248"/>
    <mergeCell ref="B243:H243"/>
    <mergeCell ref="B238:H238"/>
    <mergeCell ref="B241:H241"/>
    <mergeCell ref="B273:H273"/>
    <mergeCell ref="B271:H271"/>
    <mergeCell ref="B268:H268"/>
    <mergeCell ref="B266:H266"/>
    <mergeCell ref="B258:H258"/>
    <mergeCell ref="B256:H256"/>
    <mergeCell ref="B255:H255"/>
    <mergeCell ref="B242:H242"/>
    <mergeCell ref="B247:H247"/>
    <mergeCell ref="B288:H288"/>
    <mergeCell ref="B286:H286"/>
    <mergeCell ref="B282:H282"/>
    <mergeCell ref="B283:H283"/>
    <mergeCell ref="B278:H278"/>
    <mergeCell ref="B276:H276"/>
    <mergeCell ref="B284:H284"/>
    <mergeCell ref="B280:H280"/>
    <mergeCell ref="B281:H281"/>
    <mergeCell ref="B98:H98"/>
    <mergeCell ref="B103:H103"/>
    <mergeCell ref="B108:H108"/>
    <mergeCell ref="B91:H91"/>
    <mergeCell ref="B96:H96"/>
    <mergeCell ref="B101:H101"/>
    <mergeCell ref="B95:H95"/>
    <mergeCell ref="B80:H80"/>
    <mergeCell ref="B82:H82"/>
    <mergeCell ref="B86:H86"/>
    <mergeCell ref="B88:H88"/>
    <mergeCell ref="B93:H93"/>
    <mergeCell ref="B79:H79"/>
    <mergeCell ref="B81:H81"/>
    <mergeCell ref="B54:H54"/>
    <mergeCell ref="B60:H60"/>
    <mergeCell ref="B61:H61"/>
    <mergeCell ref="B66:H66"/>
    <mergeCell ref="B64:H64"/>
    <mergeCell ref="B77:H77"/>
    <mergeCell ref="B42:H42"/>
    <mergeCell ref="B34:H34"/>
    <mergeCell ref="B39:H39"/>
    <mergeCell ref="B40:H40"/>
    <mergeCell ref="B41:H41"/>
    <mergeCell ref="B52:H52"/>
    <mergeCell ref="B16:H16"/>
    <mergeCell ref="B27:H27"/>
    <mergeCell ref="B25:H25"/>
    <mergeCell ref="B29:H29"/>
    <mergeCell ref="B31:H31"/>
    <mergeCell ref="B37:H37"/>
    <mergeCell ref="B134:H134"/>
    <mergeCell ref="B146:H146"/>
    <mergeCell ref="B11:H11"/>
    <mergeCell ref="B15:H15"/>
    <mergeCell ref="B19:H19"/>
    <mergeCell ref="B21:H21"/>
    <mergeCell ref="B17:H17"/>
    <mergeCell ref="B13:H13"/>
    <mergeCell ref="B12:H12"/>
    <mergeCell ref="B20:H20"/>
    <mergeCell ref="B57:H57"/>
    <mergeCell ref="B67:H67"/>
    <mergeCell ref="B89:H89"/>
    <mergeCell ref="B167:H167"/>
    <mergeCell ref="B58:H58"/>
    <mergeCell ref="B59:H59"/>
    <mergeCell ref="B112:H112"/>
    <mergeCell ref="B115:H115"/>
    <mergeCell ref="B140:H140"/>
    <mergeCell ref="B105:H105"/>
    <mergeCell ref="B99:H99"/>
    <mergeCell ref="B106:H106"/>
    <mergeCell ref="B63:H63"/>
    <mergeCell ref="B43:H43"/>
    <mergeCell ref="B62:H62"/>
    <mergeCell ref="B100:H100"/>
    <mergeCell ref="B90:H90"/>
    <mergeCell ref="B92:H92"/>
    <mergeCell ref="B94:H94"/>
    <mergeCell ref="B48:H48"/>
    <mergeCell ref="B117:H117"/>
    <mergeCell ref="B119:H119"/>
    <mergeCell ref="B113:H113"/>
    <mergeCell ref="B109:H109"/>
    <mergeCell ref="B50:H50"/>
    <mergeCell ref="B51:H51"/>
    <mergeCell ref="B102:H102"/>
    <mergeCell ref="B104:H104"/>
    <mergeCell ref="B83:H83"/>
    <mergeCell ref="B53:H53"/>
    <mergeCell ref="B110:H110"/>
    <mergeCell ref="B139:H139"/>
    <mergeCell ref="B120:H120"/>
    <mergeCell ref="B138:H138"/>
    <mergeCell ref="B132:H132"/>
    <mergeCell ref="B129:H129"/>
    <mergeCell ref="B128:H128"/>
    <mergeCell ref="B133:H133"/>
    <mergeCell ref="B126:H126"/>
    <mergeCell ref="B122:H122"/>
    <mergeCell ref="B22:H22"/>
    <mergeCell ref="B204:H204"/>
    <mergeCell ref="B199:H199"/>
    <mergeCell ref="B55:H55"/>
    <mergeCell ref="B135:H135"/>
    <mergeCell ref="B68:H68"/>
    <mergeCell ref="B97:H97"/>
    <mergeCell ref="B36:H36"/>
    <mergeCell ref="B180:H180"/>
    <mergeCell ref="B181:H181"/>
    <mergeCell ref="B235:H235"/>
    <mergeCell ref="B237:H237"/>
    <mergeCell ref="B239:H239"/>
    <mergeCell ref="B217:H217"/>
    <mergeCell ref="B202:H202"/>
    <mergeCell ref="B200:H200"/>
    <mergeCell ref="B221:H221"/>
    <mergeCell ref="B216:H216"/>
    <mergeCell ref="B218:H218"/>
    <mergeCell ref="B211:H211"/>
    <mergeCell ref="B274:H274"/>
    <mergeCell ref="B269:H269"/>
    <mergeCell ref="B220:H220"/>
    <mergeCell ref="B272:H272"/>
    <mergeCell ref="B261:H261"/>
    <mergeCell ref="B270:H270"/>
    <mergeCell ref="B225:H225"/>
    <mergeCell ref="B263:H263"/>
    <mergeCell ref="B265:H265"/>
    <mergeCell ref="B250:H250"/>
    <mergeCell ref="B228:H228"/>
    <mergeCell ref="B252:H252"/>
    <mergeCell ref="B249:H249"/>
    <mergeCell ref="B205:H205"/>
    <mergeCell ref="B209:H209"/>
    <mergeCell ref="B174:H174"/>
    <mergeCell ref="B192:H192"/>
    <mergeCell ref="B188:H188"/>
    <mergeCell ref="B222:H222"/>
    <mergeCell ref="B212:H212"/>
    <mergeCell ref="B214:H214"/>
    <mergeCell ref="B182:H182"/>
    <mergeCell ref="B173:H173"/>
    <mergeCell ref="B184:H184"/>
    <mergeCell ref="B219:H219"/>
    <mergeCell ref="B227:H227"/>
    <mergeCell ref="B226:H226"/>
    <mergeCell ref="B210:H210"/>
    <mergeCell ref="B198:H198"/>
    <mergeCell ref="B168:H168"/>
    <mergeCell ref="B169:H169"/>
    <mergeCell ref="B254:H254"/>
    <mergeCell ref="B215:H215"/>
    <mergeCell ref="B190:H190"/>
    <mergeCell ref="B176:H176"/>
    <mergeCell ref="B171:H171"/>
    <mergeCell ref="B230:H230"/>
    <mergeCell ref="B175:H175"/>
    <mergeCell ref="B229:H229"/>
    <mergeCell ref="B224:H224"/>
    <mergeCell ref="B186:H186"/>
    <mergeCell ref="B236:H236"/>
    <mergeCell ref="B231:H231"/>
    <mergeCell ref="B233:H233"/>
    <mergeCell ref="B223:H223"/>
    <mergeCell ref="B189:H189"/>
    <mergeCell ref="B187:H187"/>
    <mergeCell ref="B6:H6"/>
    <mergeCell ref="B5:H5"/>
    <mergeCell ref="B279:H279"/>
    <mergeCell ref="B277:H277"/>
    <mergeCell ref="B232:H232"/>
    <mergeCell ref="B234:H234"/>
    <mergeCell ref="B260:H260"/>
    <mergeCell ref="B267:H267"/>
    <mergeCell ref="B259:H259"/>
    <mergeCell ref="B18:H18"/>
    <mergeCell ref="B245:H245"/>
    <mergeCell ref="B275:H275"/>
    <mergeCell ref="B207:H207"/>
    <mergeCell ref="B240:H240"/>
    <mergeCell ref="B114:H114"/>
    <mergeCell ref="B127:H127"/>
    <mergeCell ref="B257:H257"/>
    <mergeCell ref="B244:H244"/>
    <mergeCell ref="B262:H262"/>
    <mergeCell ref="B125:H125"/>
    <mergeCell ref="B32:H32"/>
    <mergeCell ref="B87:H87"/>
    <mergeCell ref="B289:H289"/>
    <mergeCell ref="B285:H285"/>
    <mergeCell ref="B287:H287"/>
    <mergeCell ref="B65:H65"/>
    <mergeCell ref="B38:H38"/>
    <mergeCell ref="B33:H33"/>
    <mergeCell ref="B35:H35"/>
    <mergeCell ref="B56:H56"/>
    <mergeCell ref="N1:T1"/>
    <mergeCell ref="H1:M1"/>
    <mergeCell ref="B10:H10"/>
    <mergeCell ref="B2:L2"/>
    <mergeCell ref="B4:H4"/>
    <mergeCell ref="B84:H84"/>
    <mergeCell ref="B3:M3"/>
    <mergeCell ref="B8:H8"/>
    <mergeCell ref="B7:H7"/>
    <mergeCell ref="B9:H9"/>
    <mergeCell ref="B30:H30"/>
    <mergeCell ref="B28:H28"/>
    <mergeCell ref="B26:H26"/>
    <mergeCell ref="B14:H14"/>
    <mergeCell ref="B124:H124"/>
    <mergeCell ref="B131:H131"/>
    <mergeCell ref="B85:H85"/>
    <mergeCell ref="B107:H107"/>
    <mergeCell ref="B44:H44"/>
    <mergeCell ref="B24:H24"/>
    <mergeCell ref="B46:H46"/>
    <mergeCell ref="B23:H23"/>
    <mergeCell ref="B70:H70"/>
    <mergeCell ref="B264:H264"/>
    <mergeCell ref="B69:H69"/>
    <mergeCell ref="B71:H71"/>
    <mergeCell ref="B73:H73"/>
    <mergeCell ref="B74:H74"/>
    <mergeCell ref="B76:H76"/>
    <mergeCell ref="B78:H78"/>
    <mergeCell ref="B166:H166"/>
    <mergeCell ref="B161:H161"/>
    <mergeCell ref="B142:H142"/>
    <mergeCell ref="B143:H143"/>
    <mergeCell ref="B152:H152"/>
    <mergeCell ref="B156:H156"/>
    <mergeCell ref="B157:H157"/>
    <mergeCell ref="B164:H164"/>
    <mergeCell ref="B162:H162"/>
    <mergeCell ref="B144:H144"/>
    <mergeCell ref="B45:H45"/>
    <mergeCell ref="B47:H47"/>
    <mergeCell ref="B49:H49"/>
    <mergeCell ref="B147:H147"/>
    <mergeCell ref="B149:H149"/>
    <mergeCell ref="B151:H151"/>
    <mergeCell ref="B75:H75"/>
    <mergeCell ref="B111:H111"/>
    <mergeCell ref="B116:H116"/>
    <mergeCell ref="B121:H121"/>
    <mergeCell ref="B213:H213"/>
    <mergeCell ref="B208:H208"/>
    <mergeCell ref="B203:H203"/>
    <mergeCell ref="B206:H206"/>
    <mergeCell ref="B201:H201"/>
    <mergeCell ref="B177:H177"/>
    <mergeCell ref="B178:H178"/>
    <mergeCell ref="B179:H179"/>
    <mergeCell ref="B183:H183"/>
    <mergeCell ref="B185:H185"/>
    <mergeCell ref="B191:H191"/>
    <mergeCell ref="B196:H196"/>
    <mergeCell ref="B197:H197"/>
    <mergeCell ref="B193:H193"/>
    <mergeCell ref="B194:H194"/>
    <mergeCell ref="B195:H195"/>
    <mergeCell ref="B136:H136"/>
    <mergeCell ref="B141:H141"/>
    <mergeCell ref="B145:H145"/>
    <mergeCell ref="B150:H150"/>
    <mergeCell ref="B155:H155"/>
    <mergeCell ref="B160:H160"/>
    <mergeCell ref="B159:H159"/>
    <mergeCell ref="B154:H154"/>
    <mergeCell ref="B148:H148"/>
    <mergeCell ref="B137:H137"/>
    <mergeCell ref="B165:H165"/>
    <mergeCell ref="B118:H118"/>
    <mergeCell ref="B123:H123"/>
    <mergeCell ref="B130:H130"/>
    <mergeCell ref="B72:H72"/>
    <mergeCell ref="B172:H172"/>
    <mergeCell ref="B153:H153"/>
    <mergeCell ref="B158:H158"/>
    <mergeCell ref="B163:H163"/>
    <mergeCell ref="B170:H170"/>
  </mergeCells>
  <printOptions/>
  <pageMargins left="0.3937007874015748" right="0.35433070866141736" top="0.2362204724409449" bottom="0.1968503937007874" header="0.5118110236220472" footer="0.5118110236220472"/>
  <pageSetup fitToHeight="7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2016-12-30T07:36:48Z</cp:lastPrinted>
  <dcterms:created xsi:type="dcterms:W3CDTF">2013-12-12T07:19:59Z</dcterms:created>
  <dcterms:modified xsi:type="dcterms:W3CDTF">2016-12-30T07:38:49Z</dcterms:modified>
  <cp:category/>
  <cp:version/>
  <cp:contentType/>
  <cp:contentStatus/>
</cp:coreProperties>
</file>